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친환경자동차팀\2. 전기자동차\0. 공고 지침\2026년\1차 공고\"/>
    </mc:Choice>
  </mc:AlternateContent>
  <xr:revisionPtr revIDLastSave="0" documentId="13_ncr:1_{5758F436-55EC-4890-9512-70A9917AD3D7}" xr6:coauthVersionLast="47" xr6:coauthVersionMax="47" xr10:uidLastSave="{00000000-0000-0000-0000-000000000000}"/>
  <bookViews>
    <workbookView xWindow="-120" yWindow="-120" windowWidth="29040" windowHeight="15720" tabRatio="614" xr2:uid="{00000000-000D-0000-FFFF-FFFF00000000}"/>
  </bookViews>
  <sheets>
    <sheet name="전기자동차(승용차)" sheetId="1" r:id="rId1"/>
    <sheet name="전환지원금(승용차)" sheetId="10" r:id="rId2"/>
    <sheet name="전기자동차(화물차)" sheetId="6" r:id="rId3"/>
    <sheet name="전환지원금(화물차)" sheetId="12" r:id="rId4"/>
    <sheet name="전기자동차(승합차)" sheetId="7" r:id="rId5"/>
  </sheets>
  <definedNames>
    <definedName name="_xlnm._FilterDatabase" localSheetId="0" hidden="1">'전기자동차(승용차)'!$A$4:$N$101</definedName>
    <definedName name="_xlnm._FilterDatabase" localSheetId="4" hidden="1">'전기자동차(승합차)'!$A$4:$M$6</definedName>
    <definedName name="_xlnm._FilterDatabase" localSheetId="2" hidden="1">'전기자동차(화물차)'!$A$5:$L$48</definedName>
    <definedName name="_xlnm._FilterDatabase" localSheetId="1" hidden="1">'전환지원금(승용차)'!$A$4:$L$101</definedName>
    <definedName name="_xlnm._FilterDatabase" localSheetId="3" hidden="1">'전환지원금(화물차)'!$A$5:$L$48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7" i="1" l="1"/>
  <c r="L6" i="1"/>
  <c r="K5" i="1"/>
  <c r="L81" i="1" l="1"/>
  <c r="L80" i="1"/>
  <c r="K80" i="1"/>
  <c r="J6" i="6" l="1"/>
  <c r="J7" i="6"/>
  <c r="J8" i="6"/>
  <c r="I6" i="6" l="1"/>
  <c r="K5" i="7" l="1"/>
  <c r="L23" i="7" l="1"/>
  <c r="K23" i="7"/>
  <c r="J23" i="7" s="1"/>
  <c r="K22" i="7"/>
  <c r="L24" i="7"/>
  <c r="K24" i="7"/>
  <c r="J24" i="7" s="1"/>
  <c r="G24" i="7" s="1"/>
  <c r="L27" i="7"/>
  <c r="K27" i="7"/>
  <c r="I27" i="7"/>
  <c r="L26" i="7"/>
  <c r="K26" i="7"/>
  <c r="J26" i="7" s="1"/>
  <c r="G26" i="7" s="1"/>
  <c r="I26" i="7"/>
  <c r="L25" i="7"/>
  <c r="K25" i="7"/>
  <c r="I25" i="7"/>
  <c r="I24" i="7"/>
  <c r="I23" i="7"/>
  <c r="I22" i="7"/>
  <c r="L21" i="7"/>
  <c r="I21" i="7"/>
  <c r="L20" i="7"/>
  <c r="J20" i="7"/>
  <c r="G20" i="7" s="1"/>
  <c r="I20" i="7"/>
  <c r="L19" i="7"/>
  <c r="J19" i="7"/>
  <c r="G19" i="7" s="1"/>
  <c r="I19" i="7"/>
  <c r="L18" i="7"/>
  <c r="K18" i="7"/>
  <c r="I18" i="7"/>
  <c r="L17" i="7"/>
  <c r="K17" i="7"/>
  <c r="I17" i="7"/>
  <c r="L16" i="7"/>
  <c r="K16" i="7"/>
  <c r="J16" i="7" s="1"/>
  <c r="G16" i="7" s="1"/>
  <c r="I16" i="7"/>
  <c r="L15" i="7"/>
  <c r="I15" i="7"/>
  <c r="L14" i="7"/>
  <c r="J14" i="7"/>
  <c r="G14" i="7" s="1"/>
  <c r="I14" i="7"/>
  <c r="L13" i="7"/>
  <c r="J13" i="7" s="1"/>
  <c r="G13" i="7" s="1"/>
  <c r="I13" i="7"/>
  <c r="L12" i="7"/>
  <c r="J12" i="7" s="1"/>
  <c r="G12" i="7" s="1"/>
  <c r="I12" i="7"/>
  <c r="L10" i="7"/>
  <c r="K10" i="7"/>
  <c r="J10" i="7"/>
  <c r="G10" i="7" s="1"/>
  <c r="L9" i="7"/>
  <c r="K9" i="7"/>
  <c r="J9" i="7" s="1"/>
  <c r="L8" i="7"/>
  <c r="K8" i="7"/>
  <c r="L11" i="7"/>
  <c r="J11" i="7"/>
  <c r="L7" i="7"/>
  <c r="K7" i="7"/>
  <c r="I11" i="7"/>
  <c r="I10" i="7"/>
  <c r="I9" i="7"/>
  <c r="I8" i="7"/>
  <c r="I7" i="7"/>
  <c r="L6" i="7"/>
  <c r="K6" i="7"/>
  <c r="J6" i="7" s="1"/>
  <c r="G6" i="7" s="1"/>
  <c r="I6" i="7"/>
  <c r="L5" i="7"/>
  <c r="J5" i="7" s="1"/>
  <c r="I5" i="7"/>
  <c r="M23" i="7" l="1"/>
  <c r="G23" i="7"/>
  <c r="J22" i="7"/>
  <c r="G22" i="7" s="1"/>
  <c r="J25" i="7"/>
  <c r="G25" i="7" s="1"/>
  <c r="M24" i="7"/>
  <c r="M20" i="7"/>
  <c r="M19" i="7"/>
  <c r="M16" i="7"/>
  <c r="J15" i="7"/>
  <c r="G15" i="7" s="1"/>
  <c r="M13" i="7"/>
  <c r="J17" i="7"/>
  <c r="G17" i="7" s="1"/>
  <c r="J18" i="7"/>
  <c r="G18" i="7" s="1"/>
  <c r="J27" i="7"/>
  <c r="G27" i="7" s="1"/>
  <c r="M14" i="7"/>
  <c r="J21" i="7"/>
  <c r="G21" i="7" s="1"/>
  <c r="M26" i="7"/>
  <c r="M12" i="7"/>
  <c r="M10" i="7"/>
  <c r="G9" i="7"/>
  <c r="M9" i="7"/>
  <c r="J8" i="7"/>
  <c r="G8" i="7" s="1"/>
  <c r="M11" i="7"/>
  <c r="G11" i="7"/>
  <c r="J7" i="7"/>
  <c r="M7" i="7" s="1"/>
  <c r="G7" i="7"/>
  <c r="M6" i="7"/>
  <c r="I16" i="12"/>
  <c r="K48" i="12"/>
  <c r="J48" i="12"/>
  <c r="I48" i="12" s="1"/>
  <c r="K47" i="12"/>
  <c r="J47" i="12"/>
  <c r="K46" i="12"/>
  <c r="J46" i="12"/>
  <c r="K45" i="12"/>
  <c r="J45" i="12"/>
  <c r="K44" i="12"/>
  <c r="I44" i="12" s="1"/>
  <c r="J44" i="12"/>
  <c r="K43" i="12"/>
  <c r="I43" i="12"/>
  <c r="G43" i="12" s="1"/>
  <c r="I42" i="12"/>
  <c r="K41" i="12"/>
  <c r="J41" i="12"/>
  <c r="K40" i="12"/>
  <c r="J40" i="12"/>
  <c r="I40" i="12" s="1"/>
  <c r="K39" i="12"/>
  <c r="K38" i="12"/>
  <c r="K37" i="12"/>
  <c r="I37" i="12"/>
  <c r="L37" i="12" s="1"/>
  <c r="K36" i="12"/>
  <c r="I36" i="12"/>
  <c r="L36" i="12" s="1"/>
  <c r="K35" i="12"/>
  <c r="J35" i="12"/>
  <c r="K34" i="12"/>
  <c r="J34" i="12"/>
  <c r="I34" i="12" s="1"/>
  <c r="K33" i="12"/>
  <c r="J33" i="12"/>
  <c r="I33" i="12" s="1"/>
  <c r="K32" i="12"/>
  <c r="K31" i="12"/>
  <c r="I31" i="12" s="1"/>
  <c r="K30" i="12"/>
  <c r="I30" i="12"/>
  <c r="K29" i="12"/>
  <c r="I29" i="12"/>
  <c r="L29" i="12" s="1"/>
  <c r="K28" i="12"/>
  <c r="I28" i="12"/>
  <c r="L28" i="12" s="1"/>
  <c r="K27" i="12"/>
  <c r="J27" i="12"/>
  <c r="I27" i="12" s="1"/>
  <c r="K26" i="12"/>
  <c r="J26" i="12"/>
  <c r="K25" i="12"/>
  <c r="J25" i="12"/>
  <c r="I25" i="12" s="1"/>
  <c r="L25" i="12" s="1"/>
  <c r="K24" i="12"/>
  <c r="J24" i="12"/>
  <c r="K23" i="12"/>
  <c r="I23" i="12" s="1"/>
  <c r="L23" i="12" s="1"/>
  <c r="K22" i="12"/>
  <c r="K21" i="12"/>
  <c r="I21" i="12"/>
  <c r="L21" i="12" s="1"/>
  <c r="K20" i="12"/>
  <c r="K19" i="12"/>
  <c r="I19" i="12"/>
  <c r="K18" i="12"/>
  <c r="I18" i="12"/>
  <c r="K17" i="12"/>
  <c r="J17" i="12"/>
  <c r="K16" i="12"/>
  <c r="K15" i="12"/>
  <c r="I15" i="12"/>
  <c r="J14" i="12"/>
  <c r="J13" i="12"/>
  <c r="I13" i="12" s="1"/>
  <c r="K12" i="12"/>
  <c r="K11" i="12"/>
  <c r="J11" i="12"/>
  <c r="K10" i="12"/>
  <c r="J10" i="12"/>
  <c r="K9" i="12"/>
  <c r="J9" i="12"/>
  <c r="I9" i="12" s="1"/>
  <c r="L9" i="12" s="1"/>
  <c r="K8" i="12"/>
  <c r="J8" i="12"/>
  <c r="I8" i="12"/>
  <c r="L8" i="12" s="1"/>
  <c r="G8" i="12"/>
  <c r="K7" i="12"/>
  <c r="I7" i="12" s="1"/>
  <c r="L7" i="12" s="1"/>
  <c r="J7" i="12"/>
  <c r="K6" i="12"/>
  <c r="J6" i="12"/>
  <c r="I6" i="12" s="1"/>
  <c r="G6" i="12" s="1"/>
  <c r="J48" i="6"/>
  <c r="K48" i="6"/>
  <c r="K17" i="6"/>
  <c r="J17" i="6"/>
  <c r="I17" i="6" l="1"/>
  <c r="I47" i="12"/>
  <c r="L47" i="12" s="1"/>
  <c r="I24" i="12"/>
  <c r="L24" i="12" s="1"/>
  <c r="I26" i="12"/>
  <c r="G26" i="12" s="1"/>
  <c r="G29" i="12"/>
  <c r="I17" i="12"/>
  <c r="M22" i="7"/>
  <c r="M25" i="7"/>
  <c r="M17" i="7"/>
  <c r="M15" i="7"/>
  <c r="M21" i="7"/>
  <c r="M27" i="7"/>
  <c r="M18" i="7"/>
  <c r="M8" i="7"/>
  <c r="L48" i="12"/>
  <c r="G48" i="12"/>
  <c r="G47" i="12"/>
  <c r="I46" i="12"/>
  <c r="L46" i="12" s="1"/>
  <c r="I45" i="12"/>
  <c r="I39" i="12"/>
  <c r="L39" i="12" s="1"/>
  <c r="L34" i="12"/>
  <c r="G34" i="12"/>
  <c r="G28" i="12"/>
  <c r="L31" i="12"/>
  <c r="G31" i="12"/>
  <c r="L30" i="12"/>
  <c r="G30" i="12"/>
  <c r="L33" i="12"/>
  <c r="G33" i="12"/>
  <c r="L27" i="12"/>
  <c r="G27" i="12"/>
  <c r="L26" i="12"/>
  <c r="I22" i="12"/>
  <c r="G21" i="12"/>
  <c r="G19" i="12"/>
  <c r="L19" i="12"/>
  <c r="L17" i="12"/>
  <c r="G17" i="12"/>
  <c r="G7" i="12"/>
  <c r="L18" i="12"/>
  <c r="G18" i="12"/>
  <c r="L44" i="12"/>
  <c r="G44" i="12"/>
  <c r="G40" i="12"/>
  <c r="L40" i="12"/>
  <c r="L15" i="12"/>
  <c r="G15" i="12"/>
  <c r="L42" i="12"/>
  <c r="G42" i="12"/>
  <c r="L45" i="12"/>
  <c r="G45" i="12"/>
  <c r="I10" i="12"/>
  <c r="L10" i="12" s="1"/>
  <c r="I20" i="12"/>
  <c r="G20" i="12" s="1"/>
  <c r="I11" i="12"/>
  <c r="L11" i="12" s="1"/>
  <c r="I14" i="12"/>
  <c r="L14" i="12" s="1"/>
  <c r="G23" i="12"/>
  <c r="G25" i="12"/>
  <c r="G37" i="12"/>
  <c r="I41" i="12"/>
  <c r="L41" i="12" s="1"/>
  <c r="L43" i="12"/>
  <c r="I38" i="12"/>
  <c r="L38" i="12" s="1"/>
  <c r="I32" i="12"/>
  <c r="L32" i="12" s="1"/>
  <c r="I12" i="12"/>
  <c r="G12" i="12" s="1"/>
  <c r="I35" i="12"/>
  <c r="G35" i="12" s="1"/>
  <c r="G24" i="12"/>
  <c r="G36" i="12"/>
  <c r="G46" i="12"/>
  <c r="L35" i="12"/>
  <c r="L22" i="12"/>
  <c r="G22" i="12"/>
  <c r="G16" i="12"/>
  <c r="L16" i="12"/>
  <c r="G14" i="12"/>
  <c r="G13" i="12"/>
  <c r="L13" i="12"/>
  <c r="G9" i="12"/>
  <c r="L6" i="12"/>
  <c r="I48" i="6"/>
  <c r="K47" i="6"/>
  <c r="J47" i="6"/>
  <c r="I47" i="6" s="1"/>
  <c r="G47" i="6" s="1"/>
  <c r="K46" i="6"/>
  <c r="I46" i="6" s="1"/>
  <c r="J46" i="6"/>
  <c r="K45" i="6"/>
  <c r="J45" i="6"/>
  <c r="K44" i="6"/>
  <c r="J44" i="6"/>
  <c r="K43" i="6"/>
  <c r="J43" i="6"/>
  <c r="K42" i="6"/>
  <c r="I42" i="6" s="1"/>
  <c r="K41" i="6"/>
  <c r="J41" i="6"/>
  <c r="I41" i="6" s="1"/>
  <c r="K40" i="6"/>
  <c r="J40" i="6"/>
  <c r="K39" i="6"/>
  <c r="J39" i="6"/>
  <c r="K38" i="6"/>
  <c r="J38" i="6"/>
  <c r="I38" i="6" s="1"/>
  <c r="K37" i="6"/>
  <c r="J37" i="6"/>
  <c r="K36" i="6"/>
  <c r="J36" i="6"/>
  <c r="K35" i="6"/>
  <c r="J35" i="6"/>
  <c r="K34" i="6"/>
  <c r="J34" i="6"/>
  <c r="K33" i="6"/>
  <c r="J33" i="6"/>
  <c r="I33" i="6" s="1"/>
  <c r="L33" i="6" s="1"/>
  <c r="K32" i="6"/>
  <c r="J32" i="6"/>
  <c r="I32" i="6" s="1"/>
  <c r="K31" i="6"/>
  <c r="J31" i="6"/>
  <c r="K30" i="6"/>
  <c r="J30" i="6"/>
  <c r="I30" i="6" s="1"/>
  <c r="K29" i="6"/>
  <c r="J29" i="6"/>
  <c r="I29" i="6" s="1"/>
  <c r="K28" i="6"/>
  <c r="J28" i="6"/>
  <c r="K27" i="6"/>
  <c r="J27" i="6"/>
  <c r="I27" i="6" s="1"/>
  <c r="L27" i="6" s="1"/>
  <c r="K26" i="6"/>
  <c r="J26" i="6"/>
  <c r="I26" i="6" s="1"/>
  <c r="K25" i="6"/>
  <c r="J25" i="6"/>
  <c r="K24" i="6"/>
  <c r="J24" i="6"/>
  <c r="I24" i="6" s="1"/>
  <c r="K23" i="6"/>
  <c r="K22" i="6"/>
  <c r="I22" i="6"/>
  <c r="K21" i="6"/>
  <c r="I21" i="6" s="1"/>
  <c r="K20" i="6"/>
  <c r="K19" i="6"/>
  <c r="I19" i="6"/>
  <c r="K18" i="6"/>
  <c r="I18" i="6" s="1"/>
  <c r="L17" i="6"/>
  <c r="G17" i="6"/>
  <c r="K16" i="6"/>
  <c r="I16" i="6"/>
  <c r="L16" i="6" s="1"/>
  <c r="K15" i="6"/>
  <c r="J15" i="6"/>
  <c r="K14" i="6"/>
  <c r="I14" i="6"/>
  <c r="K13" i="6"/>
  <c r="I13" i="6"/>
  <c r="K12" i="6"/>
  <c r="J12" i="6"/>
  <c r="K11" i="6"/>
  <c r="J11" i="6"/>
  <c r="K10" i="6"/>
  <c r="J10" i="6"/>
  <c r="K9" i="6"/>
  <c r="J9" i="6"/>
  <c r="K8" i="6"/>
  <c r="M75" i="1"/>
  <c r="L75" i="1"/>
  <c r="L21" i="6" l="1"/>
  <c r="G21" i="6"/>
  <c r="I39" i="6"/>
  <c r="I45" i="6"/>
  <c r="L45" i="6" s="1"/>
  <c r="I12" i="6"/>
  <c r="L12" i="6" s="1"/>
  <c r="G41" i="12"/>
  <c r="G39" i="12"/>
  <c r="I40" i="6"/>
  <c r="I43" i="6"/>
  <c r="G38" i="12"/>
  <c r="I31" i="6"/>
  <c r="G31" i="6" s="1"/>
  <c r="I34" i="6"/>
  <c r="L34" i="6" s="1"/>
  <c r="G10" i="12"/>
  <c r="G32" i="12"/>
  <c r="L20" i="12"/>
  <c r="L12" i="12"/>
  <c r="G11" i="12"/>
  <c r="L46" i="6"/>
  <c r="G46" i="6"/>
  <c r="I35" i="6"/>
  <c r="L35" i="6" s="1"/>
  <c r="I8" i="6"/>
  <c r="I37" i="6"/>
  <c r="L37" i="6" s="1"/>
  <c r="I10" i="6"/>
  <c r="L10" i="6" s="1"/>
  <c r="L40" i="6"/>
  <c r="G40" i="6"/>
  <c r="L32" i="6"/>
  <c r="G32" i="6"/>
  <c r="L30" i="6"/>
  <c r="G30" i="6"/>
  <c r="I25" i="6"/>
  <c r="G25" i="6" s="1"/>
  <c r="I23" i="6"/>
  <c r="L22" i="6"/>
  <c r="G22" i="6"/>
  <c r="I20" i="6"/>
  <c r="L20" i="6" s="1"/>
  <c r="I15" i="6"/>
  <c r="L15" i="6" s="1"/>
  <c r="I9" i="6"/>
  <c r="L9" i="6" s="1"/>
  <c r="L38" i="6"/>
  <c r="G38" i="6"/>
  <c r="L14" i="6"/>
  <c r="G14" i="6"/>
  <c r="L8" i="6"/>
  <c r="G8" i="6"/>
  <c r="L43" i="6"/>
  <c r="G43" i="6"/>
  <c r="G26" i="6"/>
  <c r="L26" i="6"/>
  <c r="G27" i="6"/>
  <c r="I36" i="6"/>
  <c r="G36" i="6" s="1"/>
  <c r="L47" i="6"/>
  <c r="I7" i="6"/>
  <c r="L7" i="6" s="1"/>
  <c r="I11" i="6"/>
  <c r="I28" i="6"/>
  <c r="G28" i="6" s="1"/>
  <c r="I44" i="6"/>
  <c r="G44" i="6" s="1"/>
  <c r="G33" i="6"/>
  <c r="G48" i="6"/>
  <c r="L48" i="6"/>
  <c r="G45" i="6"/>
  <c r="L39" i="6"/>
  <c r="G39" i="6"/>
  <c r="G42" i="6"/>
  <c r="L42" i="6"/>
  <c r="G41" i="6"/>
  <c r="L41" i="6"/>
  <c r="L31" i="6"/>
  <c r="L29" i="6"/>
  <c r="G29" i="6"/>
  <c r="G23" i="6"/>
  <c r="L23" i="6"/>
  <c r="G24" i="6"/>
  <c r="L24" i="6"/>
  <c r="L19" i="6"/>
  <c r="G19" i="6"/>
  <c r="G18" i="6"/>
  <c r="L18" i="6"/>
  <c r="G16" i="6"/>
  <c r="G13" i="6"/>
  <c r="L13" i="6"/>
  <c r="G12" i="6"/>
  <c r="L11" i="6"/>
  <c r="G11" i="6"/>
  <c r="K101" i="10"/>
  <c r="I101" i="10" s="1"/>
  <c r="L101" i="10" s="1"/>
  <c r="K99" i="10"/>
  <c r="K98" i="10"/>
  <c r="I98" i="10"/>
  <c r="L98" i="10" s="1"/>
  <c r="K97" i="10"/>
  <c r="J97" i="10"/>
  <c r="K96" i="10"/>
  <c r="J95" i="10"/>
  <c r="K94" i="10"/>
  <c r="K93" i="10"/>
  <c r="J92" i="10"/>
  <c r="K91" i="10"/>
  <c r="K89" i="10"/>
  <c r="I89" i="10" s="1"/>
  <c r="L89" i="10" s="1"/>
  <c r="I88" i="10"/>
  <c r="K87" i="10"/>
  <c r="K86" i="10"/>
  <c r="I86" i="10" s="1"/>
  <c r="K85" i="10"/>
  <c r="J85" i="10"/>
  <c r="I85" i="10" s="1"/>
  <c r="K84" i="10"/>
  <c r="J84" i="10"/>
  <c r="I84" i="10" s="1"/>
  <c r="K83" i="10"/>
  <c r="J83" i="10"/>
  <c r="K82" i="10"/>
  <c r="J82" i="10"/>
  <c r="K81" i="10"/>
  <c r="J81" i="10"/>
  <c r="I81" i="10" s="1"/>
  <c r="K80" i="10"/>
  <c r="J80" i="10"/>
  <c r="K79" i="10"/>
  <c r="J79" i="10"/>
  <c r="K78" i="10"/>
  <c r="J78" i="10"/>
  <c r="K77" i="10"/>
  <c r="J77" i="10"/>
  <c r="K76" i="10"/>
  <c r="J76" i="10"/>
  <c r="K75" i="10"/>
  <c r="J75" i="10"/>
  <c r="K74" i="10"/>
  <c r="J74" i="10"/>
  <c r="I74" i="10" s="1"/>
  <c r="K73" i="10"/>
  <c r="J73" i="10"/>
  <c r="K72" i="10"/>
  <c r="J72" i="10"/>
  <c r="I72" i="10" s="1"/>
  <c r="K71" i="10"/>
  <c r="I71" i="10"/>
  <c r="K70" i="10"/>
  <c r="K69" i="10"/>
  <c r="I69" i="10" s="1"/>
  <c r="K66" i="10"/>
  <c r="I66" i="10"/>
  <c r="J65" i="10"/>
  <c r="I65" i="10" s="1"/>
  <c r="K64" i="10"/>
  <c r="I64" i="10"/>
  <c r="L64" i="10" s="1"/>
  <c r="K63" i="10"/>
  <c r="J63" i="10"/>
  <c r="K62" i="10"/>
  <c r="J62" i="10"/>
  <c r="K61" i="10"/>
  <c r="I61" i="10"/>
  <c r="K60" i="10"/>
  <c r="I60" i="10" s="1"/>
  <c r="K59" i="10"/>
  <c r="K58" i="10"/>
  <c r="I58" i="10"/>
  <c r="L58" i="10" s="1"/>
  <c r="K57" i="10"/>
  <c r="K55" i="10"/>
  <c r="J55" i="10"/>
  <c r="K54" i="10"/>
  <c r="I54" i="10"/>
  <c r="K53" i="10"/>
  <c r="K52" i="10"/>
  <c r="J52" i="10"/>
  <c r="I52" i="10" s="1"/>
  <c r="J51" i="10"/>
  <c r="K50" i="10"/>
  <c r="K49" i="10"/>
  <c r="I49" i="10" s="1"/>
  <c r="J48" i="10"/>
  <c r="I46" i="10"/>
  <c r="L46" i="10" s="1"/>
  <c r="K45" i="10"/>
  <c r="K44" i="10"/>
  <c r="I44" i="10" s="1"/>
  <c r="L44" i="10" s="1"/>
  <c r="J43" i="10"/>
  <c r="K42" i="10"/>
  <c r="K41" i="10"/>
  <c r="I41" i="10" s="1"/>
  <c r="L41" i="10" s="1"/>
  <c r="I40" i="10"/>
  <c r="J40" i="10"/>
  <c r="K39" i="10"/>
  <c r="I39" i="10"/>
  <c r="J38" i="10"/>
  <c r="I38" i="10" s="1"/>
  <c r="L38" i="10" s="1"/>
  <c r="J37" i="10"/>
  <c r="I37" i="10" s="1"/>
  <c r="J36" i="10"/>
  <c r="K35" i="10"/>
  <c r="J35" i="10"/>
  <c r="J34" i="10"/>
  <c r="I34" i="10" s="1"/>
  <c r="L34" i="10" s="1"/>
  <c r="K33" i="10"/>
  <c r="K32" i="10"/>
  <c r="I32" i="10"/>
  <c r="L32" i="10" s="1"/>
  <c r="I31" i="10"/>
  <c r="K30" i="10"/>
  <c r="K29" i="10"/>
  <c r="I29" i="10"/>
  <c r="L29" i="10" s="1"/>
  <c r="K28" i="10"/>
  <c r="J27" i="10"/>
  <c r="K26" i="10"/>
  <c r="J26" i="10"/>
  <c r="K25" i="10"/>
  <c r="J25" i="10"/>
  <c r="I25" i="10" s="1"/>
  <c r="K24" i="10"/>
  <c r="J24" i="10"/>
  <c r="K23" i="10"/>
  <c r="J23" i="10"/>
  <c r="K22" i="10"/>
  <c r="J22" i="10"/>
  <c r="I22" i="10" s="1"/>
  <c r="L22" i="10" s="1"/>
  <c r="K21" i="10"/>
  <c r="J21" i="10"/>
  <c r="K20" i="10"/>
  <c r="J20" i="10"/>
  <c r="K19" i="10"/>
  <c r="J19" i="10"/>
  <c r="I19" i="10" s="1"/>
  <c r="K18" i="10"/>
  <c r="J18" i="10"/>
  <c r="I18" i="10" s="1"/>
  <c r="K17" i="10"/>
  <c r="I17" i="10" s="1"/>
  <c r="K16" i="10"/>
  <c r="J16" i="10"/>
  <c r="I16" i="10" s="1"/>
  <c r="K15" i="10"/>
  <c r="J15" i="10"/>
  <c r="K14" i="10"/>
  <c r="J14" i="10"/>
  <c r="J13" i="10"/>
  <c r="K12" i="10"/>
  <c r="I12" i="10" s="1"/>
  <c r="L12" i="10" s="1"/>
  <c r="K11" i="10"/>
  <c r="I11" i="10"/>
  <c r="K10" i="10"/>
  <c r="I10" i="10"/>
  <c r="L10" i="10" s="1"/>
  <c r="K9" i="10"/>
  <c r="I9" i="10" s="1"/>
  <c r="K8" i="10"/>
  <c r="I8" i="10"/>
  <c r="L8" i="10" s="1"/>
  <c r="K7" i="10"/>
  <c r="J7" i="10"/>
  <c r="K6" i="10"/>
  <c r="J6" i="10"/>
  <c r="K5" i="10"/>
  <c r="M8" i="1"/>
  <c r="J5" i="10"/>
  <c r="M101" i="1"/>
  <c r="K101" i="1"/>
  <c r="G101" i="1" s="1"/>
  <c r="M100" i="1"/>
  <c r="L100" i="1"/>
  <c r="K100" i="1" s="1"/>
  <c r="G100" i="1" s="1"/>
  <c r="M99" i="1"/>
  <c r="K99" i="1" s="1"/>
  <c r="G99" i="1" s="1"/>
  <c r="M98" i="1"/>
  <c r="K98" i="1"/>
  <c r="G98" i="1" s="1"/>
  <c r="M97" i="1"/>
  <c r="L97" i="1"/>
  <c r="M96" i="1"/>
  <c r="L95" i="1"/>
  <c r="K95" i="1" s="1"/>
  <c r="G95" i="1" s="1"/>
  <c r="M94" i="1"/>
  <c r="K94" i="1"/>
  <c r="G94" i="1" s="1"/>
  <c r="M93" i="1"/>
  <c r="L93" i="1"/>
  <c r="L92" i="1"/>
  <c r="K92" i="1"/>
  <c r="G92" i="1"/>
  <c r="M91" i="1"/>
  <c r="K91" i="1" s="1"/>
  <c r="G91" i="1" s="1"/>
  <c r="M90" i="1"/>
  <c r="L90" i="1"/>
  <c r="K90" i="1" s="1"/>
  <c r="G90" i="1" s="1"/>
  <c r="M89" i="1"/>
  <c r="L88" i="1"/>
  <c r="K88" i="1" s="1"/>
  <c r="G88" i="1" s="1"/>
  <c r="M87" i="1"/>
  <c r="K87" i="1" s="1"/>
  <c r="G87" i="1" s="1"/>
  <c r="M86" i="1"/>
  <c r="K86" i="1"/>
  <c r="G86" i="1" s="1"/>
  <c r="L55" i="1"/>
  <c r="M85" i="1"/>
  <c r="K85" i="1" s="1"/>
  <c r="G85" i="1" s="1"/>
  <c r="M84" i="1"/>
  <c r="K84" i="1"/>
  <c r="G84" i="1" s="1"/>
  <c r="L83" i="1"/>
  <c r="L82" i="1"/>
  <c r="K82" i="1" s="1"/>
  <c r="G82" i="1" s="1"/>
  <c r="K81" i="1"/>
  <c r="G81" i="1" s="1"/>
  <c r="G80" i="1"/>
  <c r="M79" i="1"/>
  <c r="L79" i="1"/>
  <c r="K79" i="1" s="1"/>
  <c r="G79" i="1" s="1"/>
  <c r="M78" i="1"/>
  <c r="K78" i="1"/>
  <c r="G78" i="1" s="1"/>
  <c r="M77" i="1"/>
  <c r="K77" i="1" s="1"/>
  <c r="G77" i="1" s="1"/>
  <c r="M76" i="1"/>
  <c r="K75" i="1"/>
  <c r="G75" i="1" s="1"/>
  <c r="M74" i="1"/>
  <c r="K74" i="1" s="1"/>
  <c r="G74" i="1" s="1"/>
  <c r="M73" i="1"/>
  <c r="L73" i="1"/>
  <c r="K73" i="1" s="1"/>
  <c r="G73" i="1" s="1"/>
  <c r="M72" i="1"/>
  <c r="K72" i="1" s="1"/>
  <c r="G72" i="1" s="1"/>
  <c r="M71" i="1"/>
  <c r="L71" i="1"/>
  <c r="K71" i="1" s="1"/>
  <c r="G71" i="1"/>
  <c r="L70" i="1"/>
  <c r="K70" i="1" s="1"/>
  <c r="G70" i="1" s="1"/>
  <c r="M69" i="1"/>
  <c r="K69" i="1" s="1"/>
  <c r="G69" i="1" s="1"/>
  <c r="M68" i="1"/>
  <c r="L68" i="1"/>
  <c r="K68" i="1"/>
  <c r="G68" i="1"/>
  <c r="M67" i="1"/>
  <c r="L67" i="1"/>
  <c r="M66" i="1"/>
  <c r="K66" i="1" s="1"/>
  <c r="G66" i="1" s="1"/>
  <c r="L65" i="1"/>
  <c r="K65" i="1" s="1"/>
  <c r="G65" i="1" s="1"/>
  <c r="M64" i="1"/>
  <c r="K64" i="1" s="1"/>
  <c r="G64" i="1" s="1"/>
  <c r="L63" i="1"/>
  <c r="K63" i="1" s="1"/>
  <c r="G63" i="1" s="1"/>
  <c r="L62" i="1"/>
  <c r="K62" i="1" s="1"/>
  <c r="G62" i="1" s="1"/>
  <c r="L61" i="1"/>
  <c r="K61" i="1" s="1"/>
  <c r="G61" i="1" s="1"/>
  <c r="M60" i="1"/>
  <c r="K60" i="1" s="1"/>
  <c r="G60" i="1" s="1"/>
  <c r="M59" i="1"/>
  <c r="L59" i="1"/>
  <c r="M58" i="1"/>
  <c r="K58" i="1"/>
  <c r="G58" i="1" s="1"/>
  <c r="M57" i="1"/>
  <c r="K57" i="1" s="1"/>
  <c r="G57" i="1" s="1"/>
  <c r="M56" i="1"/>
  <c r="K56" i="1" s="1"/>
  <c r="G56" i="1" s="1"/>
  <c r="K55" i="1"/>
  <c r="G55" i="1" s="1"/>
  <c r="M54" i="1"/>
  <c r="L54" i="1"/>
  <c r="M53" i="1"/>
  <c r="L53" i="1"/>
  <c r="L52" i="1"/>
  <c r="K52" i="1" s="1"/>
  <c r="G52" i="1" s="1"/>
  <c r="M51" i="1"/>
  <c r="L50" i="1"/>
  <c r="K50" i="1" s="1"/>
  <c r="G50" i="1" s="1"/>
  <c r="L49" i="1"/>
  <c r="K49" i="1" s="1"/>
  <c r="G49" i="1" s="1"/>
  <c r="M47" i="1"/>
  <c r="K47" i="1"/>
  <c r="G47" i="1" s="1"/>
  <c r="M48" i="1"/>
  <c r="K48" i="1" s="1"/>
  <c r="G48" i="1" s="1"/>
  <c r="L46" i="1"/>
  <c r="K46" i="1" s="1"/>
  <c r="G46" i="1" s="1"/>
  <c r="L45" i="1"/>
  <c r="K45" i="1" s="1"/>
  <c r="G45" i="1" s="1"/>
  <c r="M44" i="1"/>
  <c r="K44" i="1"/>
  <c r="G44" i="1" s="1"/>
  <c r="M43" i="1"/>
  <c r="K43" i="1" s="1"/>
  <c r="G43" i="1" s="1"/>
  <c r="M42" i="1"/>
  <c r="L42" i="1"/>
  <c r="K42" i="1" s="1"/>
  <c r="G42" i="1" s="1"/>
  <c r="M41" i="1"/>
  <c r="K41" i="1"/>
  <c r="G41" i="1" s="1"/>
  <c r="M40" i="1"/>
  <c r="L37" i="1"/>
  <c r="M39" i="1"/>
  <c r="L27" i="1"/>
  <c r="K27" i="1" s="1"/>
  <c r="K83" i="1" l="1"/>
  <c r="G83" i="1" s="1"/>
  <c r="I5" i="10"/>
  <c r="I14" i="10"/>
  <c r="L14" i="10" s="1"/>
  <c r="I20" i="10"/>
  <c r="L20" i="10" s="1"/>
  <c r="G10" i="6"/>
  <c r="K67" i="1"/>
  <c r="G67" i="1" s="1"/>
  <c r="K93" i="1"/>
  <c r="G93" i="1" s="1"/>
  <c r="L28" i="6"/>
  <c r="G34" i="6"/>
  <c r="L44" i="6"/>
  <c r="K54" i="1"/>
  <c r="G54" i="1" s="1"/>
  <c r="K97" i="1"/>
  <c r="G97" i="1" s="1"/>
  <c r="I6" i="10"/>
  <c r="L6" i="10" s="1"/>
  <c r="I63" i="10"/>
  <c r="L63" i="10" s="1"/>
  <c r="G35" i="6"/>
  <c r="L25" i="6"/>
  <c r="L36" i="6"/>
  <c r="G15" i="6"/>
  <c r="G9" i="6"/>
  <c r="G37" i="6"/>
  <c r="G20" i="6"/>
  <c r="G7" i="6"/>
  <c r="I95" i="10"/>
  <c r="L95" i="10" s="1"/>
  <c r="I92" i="10"/>
  <c r="L92" i="10" s="1"/>
  <c r="I90" i="10"/>
  <c r="L90" i="10" s="1"/>
  <c r="L86" i="10"/>
  <c r="G86" i="10"/>
  <c r="I76" i="10"/>
  <c r="I77" i="10"/>
  <c r="I78" i="10"/>
  <c r="G78" i="10" s="1"/>
  <c r="I80" i="10"/>
  <c r="G80" i="10" s="1"/>
  <c r="I82" i="10"/>
  <c r="G82" i="10" s="1"/>
  <c r="I73" i="10"/>
  <c r="G73" i="10" s="1"/>
  <c r="I70" i="10"/>
  <c r="I67" i="10"/>
  <c r="G67" i="10" s="1"/>
  <c r="L61" i="10"/>
  <c r="G61" i="10"/>
  <c r="I59" i="10"/>
  <c r="I57" i="10"/>
  <c r="I56" i="10"/>
  <c r="G56" i="10" s="1"/>
  <c r="I55" i="10"/>
  <c r="I53" i="10"/>
  <c r="G53" i="10" s="1"/>
  <c r="I50" i="10"/>
  <c r="I48" i="10"/>
  <c r="G48" i="10" s="1"/>
  <c r="I47" i="10"/>
  <c r="G47" i="10" s="1"/>
  <c r="I43" i="10"/>
  <c r="I35" i="10"/>
  <c r="L35" i="10" s="1"/>
  <c r="I26" i="10"/>
  <c r="L26" i="10" s="1"/>
  <c r="I23" i="10"/>
  <c r="L23" i="10" s="1"/>
  <c r="I15" i="10"/>
  <c r="L15" i="10" s="1"/>
  <c r="L88" i="10"/>
  <c r="G88" i="10"/>
  <c r="L65" i="10"/>
  <c r="G65" i="10"/>
  <c r="L43" i="10"/>
  <c r="G43" i="10"/>
  <c r="G14" i="10"/>
  <c r="L55" i="10"/>
  <c r="G55" i="10"/>
  <c r="I91" i="10"/>
  <c r="G91" i="10" s="1"/>
  <c r="I94" i="10"/>
  <c r="L94" i="10" s="1"/>
  <c r="I42" i="10"/>
  <c r="G42" i="10" s="1"/>
  <c r="I97" i="10"/>
  <c r="I87" i="10"/>
  <c r="L87" i="10" s="1"/>
  <c r="I7" i="10"/>
  <c r="L7" i="10" s="1"/>
  <c r="I62" i="10"/>
  <c r="G62" i="10" s="1"/>
  <c r="I93" i="10"/>
  <c r="L93" i="10" s="1"/>
  <c r="I21" i="10"/>
  <c r="L21" i="10" s="1"/>
  <c r="I96" i="10"/>
  <c r="G96" i="10" s="1"/>
  <c r="I13" i="10"/>
  <c r="L13" i="10" s="1"/>
  <c r="I24" i="10"/>
  <c r="G24" i="10" s="1"/>
  <c r="I27" i="10"/>
  <c r="G27" i="10" s="1"/>
  <c r="I30" i="10"/>
  <c r="L30" i="10" s="1"/>
  <c r="I68" i="10"/>
  <c r="L68" i="10" s="1"/>
  <c r="I99" i="10"/>
  <c r="G99" i="10" s="1"/>
  <c r="L25" i="10"/>
  <c r="G25" i="10"/>
  <c r="L11" i="10"/>
  <c r="G11" i="10"/>
  <c r="L31" i="10"/>
  <c r="G31" i="10"/>
  <c r="L9" i="10"/>
  <c r="G9" i="10"/>
  <c r="L37" i="10"/>
  <c r="G37" i="10"/>
  <c r="L56" i="10"/>
  <c r="L59" i="10"/>
  <c r="G59" i="10"/>
  <c r="L40" i="10"/>
  <c r="G40" i="10"/>
  <c r="L62" i="10"/>
  <c r="L85" i="10"/>
  <c r="G85" i="10"/>
  <c r="L18" i="10"/>
  <c r="G18" i="10"/>
  <c r="G6" i="10"/>
  <c r="G8" i="10"/>
  <c r="G10" i="10"/>
  <c r="G12" i="10"/>
  <c r="I100" i="10"/>
  <c r="L100" i="10" s="1"/>
  <c r="G64" i="10"/>
  <c r="I79" i="10"/>
  <c r="L79" i="10" s="1"/>
  <c r="I28" i="10"/>
  <c r="I33" i="10"/>
  <c r="G33" i="10" s="1"/>
  <c r="I45" i="10"/>
  <c r="G45" i="10" s="1"/>
  <c r="G58" i="10"/>
  <c r="I51" i="10"/>
  <c r="G51" i="10" s="1"/>
  <c r="I36" i="10"/>
  <c r="G36" i="10" s="1"/>
  <c r="I75" i="10"/>
  <c r="L75" i="10" s="1"/>
  <c r="G34" i="10"/>
  <c r="G46" i="10"/>
  <c r="I83" i="10"/>
  <c r="L83" i="10" s="1"/>
  <c r="L97" i="10"/>
  <c r="G97" i="10"/>
  <c r="G89" i="10"/>
  <c r="G92" i="10"/>
  <c r="G95" i="10"/>
  <c r="G98" i="10"/>
  <c r="G101" i="10"/>
  <c r="L69" i="10"/>
  <c r="G69" i="10"/>
  <c r="G77" i="10"/>
  <c r="L77" i="10"/>
  <c r="L72" i="10"/>
  <c r="G72" i="10"/>
  <c r="L70" i="10"/>
  <c r="G70" i="10"/>
  <c r="G74" i="10"/>
  <c r="L74" i="10"/>
  <c r="L73" i="10"/>
  <c r="G81" i="10"/>
  <c r="L81" i="10"/>
  <c r="L76" i="10"/>
  <c r="G76" i="10"/>
  <c r="G84" i="10"/>
  <c r="L84" i="10"/>
  <c r="G71" i="10"/>
  <c r="L71" i="10"/>
  <c r="L50" i="10"/>
  <c r="G50" i="10"/>
  <c r="L53" i="10"/>
  <c r="G66" i="10"/>
  <c r="L66" i="10"/>
  <c r="L54" i="10"/>
  <c r="G54" i="10"/>
  <c r="L57" i="10"/>
  <c r="G57" i="10"/>
  <c r="G60" i="10"/>
  <c r="L60" i="10"/>
  <c r="L49" i="10"/>
  <c r="G49" i="10"/>
  <c r="L52" i="10"/>
  <c r="G52" i="10"/>
  <c r="L33" i="10"/>
  <c r="L28" i="10"/>
  <c r="G28" i="10"/>
  <c r="G39" i="10"/>
  <c r="L39" i="10"/>
  <c r="G26" i="10"/>
  <c r="G29" i="10"/>
  <c r="G32" i="10"/>
  <c r="G35" i="10"/>
  <c r="G38" i="10"/>
  <c r="G41" i="10"/>
  <c r="G44" i="10"/>
  <c r="G23" i="10"/>
  <c r="G22" i="10"/>
  <c r="G21" i="10"/>
  <c r="G20" i="10"/>
  <c r="L19" i="10"/>
  <c r="G19" i="10"/>
  <c r="L17" i="10"/>
  <c r="G17" i="10"/>
  <c r="L16" i="10"/>
  <c r="G16" i="10"/>
  <c r="L5" i="10"/>
  <c r="G5" i="10"/>
  <c r="K53" i="1"/>
  <c r="G53" i="1" s="1"/>
  <c r="K96" i="1"/>
  <c r="G96" i="1" s="1"/>
  <c r="K89" i="1"/>
  <c r="G89" i="1" s="1"/>
  <c r="K76" i="1"/>
  <c r="G76" i="1" s="1"/>
  <c r="K59" i="1"/>
  <c r="G59" i="1" s="1"/>
  <c r="K51" i="1"/>
  <c r="G51" i="1" s="1"/>
  <c r="K40" i="1"/>
  <c r="G40" i="1" s="1"/>
  <c r="L24" i="1"/>
  <c r="L23" i="1"/>
  <c r="L13" i="1"/>
  <c r="M12" i="1"/>
  <c r="L12" i="1"/>
  <c r="L11" i="1"/>
  <c r="K39" i="1"/>
  <c r="G39" i="1" s="1"/>
  <c r="M38" i="1"/>
  <c r="L38" i="1"/>
  <c r="K38" i="1" s="1"/>
  <c r="G38" i="1" s="1"/>
  <c r="M37" i="1"/>
  <c r="L36" i="1"/>
  <c r="K36" i="1" s="1"/>
  <c r="L35" i="1"/>
  <c r="K35" i="1" s="1"/>
  <c r="G35" i="1" s="1"/>
  <c r="L34" i="1"/>
  <c r="K34" i="1" s="1"/>
  <c r="G34" i="1" s="1"/>
  <c r="M33" i="1"/>
  <c r="K33" i="1"/>
  <c r="G33" i="1" s="1"/>
  <c r="M32" i="1"/>
  <c r="K32" i="1" s="1"/>
  <c r="G32" i="1" s="1"/>
  <c r="M31" i="1"/>
  <c r="L31" i="1"/>
  <c r="L30" i="1"/>
  <c r="L29" i="1"/>
  <c r="L28" i="1"/>
  <c r="M26" i="1"/>
  <c r="K26" i="1"/>
  <c r="G26" i="1" s="1"/>
  <c r="M25" i="1"/>
  <c r="L25" i="1"/>
  <c r="K24" i="1"/>
  <c r="G24" i="1" s="1"/>
  <c r="K23" i="1"/>
  <c r="G23" i="1" s="1"/>
  <c r="M22" i="1"/>
  <c r="L22" i="1"/>
  <c r="M21" i="1"/>
  <c r="K21" i="1" s="1"/>
  <c r="G21" i="1" s="1"/>
  <c r="M20" i="1"/>
  <c r="L20" i="1"/>
  <c r="M19" i="1"/>
  <c r="L19" i="1"/>
  <c r="M18" i="1"/>
  <c r="L18" i="1"/>
  <c r="K18" i="1" s="1"/>
  <c r="G18" i="1" s="1"/>
  <c r="M17" i="1"/>
  <c r="L17" i="1"/>
  <c r="M16" i="1"/>
  <c r="K16" i="1" s="1"/>
  <c r="G16" i="1" s="1"/>
  <c r="M15" i="1"/>
  <c r="L15" i="1"/>
  <c r="M14" i="1"/>
  <c r="L14" i="1"/>
  <c r="M13" i="1"/>
  <c r="M10" i="1"/>
  <c r="M11" i="1"/>
  <c r="M9" i="1"/>
  <c r="K7" i="1"/>
  <c r="L78" i="10" l="1"/>
  <c r="G15" i="10"/>
  <c r="K25" i="1"/>
  <c r="G25" i="1" s="1"/>
  <c r="L82" i="10"/>
  <c r="L48" i="10"/>
  <c r="G63" i="10"/>
  <c r="L80" i="10"/>
  <c r="G83" i="10"/>
  <c r="K11" i="1"/>
  <c r="G90" i="10"/>
  <c r="G93" i="10"/>
  <c r="G68" i="10"/>
  <c r="L67" i="10"/>
  <c r="L47" i="10"/>
  <c r="L91" i="10"/>
  <c r="L42" i="10"/>
  <c r="G30" i="10"/>
  <c r="G13" i="10"/>
  <c r="G87" i="10"/>
  <c r="L24" i="10"/>
  <c r="L36" i="10"/>
  <c r="L99" i="10"/>
  <c r="G7" i="10"/>
  <c r="G94" i="10"/>
  <c r="G79" i="10"/>
  <c r="G75" i="10"/>
  <c r="L27" i="10"/>
  <c r="L51" i="10"/>
  <c r="L96" i="10"/>
  <c r="G100" i="10"/>
  <c r="L45" i="10"/>
  <c r="K19" i="1"/>
  <c r="G19" i="1" s="1"/>
  <c r="K20" i="1"/>
  <c r="G20" i="1" s="1"/>
  <c r="K15" i="1"/>
  <c r="K37" i="1"/>
  <c r="G37" i="1" s="1"/>
  <c r="K22" i="1"/>
  <c r="G22" i="1" s="1"/>
  <c r="K17" i="1"/>
  <c r="G17" i="1" s="1"/>
  <c r="G36" i="1"/>
  <c r="K31" i="1"/>
  <c r="G31" i="1" s="1"/>
  <c r="K30" i="1"/>
  <c r="G30" i="1" s="1"/>
  <c r="K29" i="1"/>
  <c r="G29" i="1" s="1"/>
  <c r="K28" i="1"/>
  <c r="G28" i="1" s="1"/>
  <c r="G27" i="1"/>
  <c r="G5" i="1" l="1"/>
  <c r="N5" i="1" l="1"/>
  <c r="K14" i="1" l="1"/>
  <c r="K13" i="1"/>
  <c r="K6" i="1"/>
  <c r="K9" i="1"/>
  <c r="K12" i="1"/>
  <c r="K8" i="1"/>
  <c r="K10" i="1" l="1"/>
  <c r="G12" i="1" l="1"/>
  <c r="G13" i="1"/>
  <c r="N13" i="1"/>
  <c r="N12" i="1"/>
  <c r="G5" i="7" l="1"/>
  <c r="G6" i="6"/>
  <c r="L6" i="6" l="1"/>
  <c r="M5" i="7"/>
  <c r="G8" i="1" l="1"/>
  <c r="G10" i="1"/>
  <c r="G9" i="1"/>
  <c r="G7" i="1"/>
  <c r="G11" i="1"/>
  <c r="N8" i="1" l="1"/>
  <c r="N11" i="1"/>
  <c r="N7" i="1"/>
  <c r="N10" i="1"/>
  <c r="N15" i="1"/>
  <c r="G15" i="1"/>
  <c r="N9" i="1"/>
  <c r="N14" i="1"/>
  <c r="G14" i="1"/>
  <c r="N6" i="1" l="1"/>
  <c r="G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강원도청</author>
  </authors>
  <commentList>
    <comment ref="K4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 xml:space="preserve">★승용 지방보조금 산출 참고자료★
ㅇ도 보조금 : 국고보조금 지원금액×0.5×0.3
ㅇ시군 보조금 : 국고보조금 지원금액×0.5×0.7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 xml:space="preserve"> [통합누리집 지방비 자동입력에 따른 보조금액 맞춤]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 xml:space="preserve">  * 도 보조금, 시군 보조금 산출 시 소수점 이하는 버림해서 계산(rounddown)하나,
   </t>
        </r>
        <r>
          <rPr>
            <b/>
            <sz val="10"/>
            <color indexed="81"/>
            <rFont val="돋움"/>
            <family val="3"/>
            <charset val="129"/>
          </rPr>
          <t xml:space="preserve"> 도 보조금, 시군 보조금 소수점첫째자리 합이 1이 넘을 경우, 둘중 한쪽에 1만원 증</t>
        </r>
        <r>
          <rPr>
            <sz val="10"/>
            <color indexed="81"/>
            <rFont val="돋움"/>
            <family val="3"/>
            <charset val="129"/>
          </rPr>
          <t xml:space="preserve">
    </t>
        </r>
        <r>
          <rPr>
            <b/>
            <sz val="10"/>
            <color indexed="81"/>
            <rFont val="돋움"/>
            <family val="3"/>
            <charset val="129"/>
          </rPr>
          <t>① 둘다 x.5 :</t>
        </r>
        <r>
          <rPr>
            <sz val="10"/>
            <color indexed="81"/>
            <rFont val="돋움"/>
            <family val="3"/>
            <charset val="129"/>
          </rPr>
          <t xml:space="preserve"> 도비 1만원 증
    </t>
        </r>
        <r>
          <rPr>
            <b/>
            <sz val="10"/>
            <color indexed="81"/>
            <rFont val="돋움"/>
            <family val="3"/>
            <charset val="129"/>
          </rPr>
          <t>② 둘 중 소수점이하 더 큰 쪽으로</t>
        </r>
        <r>
          <rPr>
            <sz val="10"/>
            <color indexed="81"/>
            <rFont val="돋움"/>
            <family val="3"/>
            <charset val="129"/>
          </rPr>
          <t xml:space="preserve"> 1만원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강원도청</author>
  </authors>
  <commentList>
    <comment ref="I4" authorId="0" shapeId="0" xr:uid="{00000000-0006-0000-0100-000001000000}">
      <text>
        <r>
          <rPr>
            <b/>
            <sz val="11"/>
            <color indexed="81"/>
            <rFont val="돋움"/>
            <family val="3"/>
            <charset val="129"/>
          </rPr>
          <t xml:space="preserve">★전환지원금(승용) 지방보조금 산출 참고자료★
ㅇ도 보조금 : 국고보조금 전환지원금액×0.3×0.3
ㅇ시군 보조금 :  국고보조금 전환지원금액×0.3×0.7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 xml:space="preserve"> [통합누리집 지방비 자동입력에 따른 보조금액 맞춤]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 xml:space="preserve">  * 추가보조금 도 보조금, 시군 보조금 산출 시 만원 미만 단위는 반올림 하여 계산,
   </t>
        </r>
        <r>
          <rPr>
            <b/>
            <sz val="10"/>
            <color indexed="81"/>
            <rFont val="돋움"/>
            <family val="3"/>
            <charset val="129"/>
          </rPr>
          <t xml:space="preserve"> 도 보조금, 시군 보조금 소수점첫째자리 합이 1이 넘을 경우, 둘중 한쪽에 1만원 증</t>
        </r>
        <r>
          <rPr>
            <sz val="10"/>
            <color indexed="81"/>
            <rFont val="돋움"/>
            <family val="3"/>
            <charset val="129"/>
          </rPr>
          <t xml:space="preserve">
    </t>
        </r>
        <r>
          <rPr>
            <b/>
            <sz val="10"/>
            <color indexed="81"/>
            <rFont val="돋움"/>
            <family val="3"/>
            <charset val="129"/>
          </rPr>
          <t>① 둘다 x.5 :</t>
        </r>
        <r>
          <rPr>
            <sz val="10"/>
            <color indexed="81"/>
            <rFont val="돋움"/>
            <family val="3"/>
            <charset val="129"/>
          </rPr>
          <t xml:space="preserve"> 도비 1만원 증
    </t>
        </r>
        <r>
          <rPr>
            <b/>
            <sz val="10"/>
            <color indexed="81"/>
            <rFont val="돋움"/>
            <family val="3"/>
            <charset val="129"/>
          </rPr>
          <t>② 둘 중 소수점이하 더 큰 쪽으로</t>
        </r>
        <r>
          <rPr>
            <sz val="10"/>
            <color indexed="81"/>
            <rFont val="돋움"/>
            <family val="3"/>
            <charset val="129"/>
          </rPr>
          <t xml:space="preserve"> 1만원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강원도청</author>
  </authors>
  <commentList>
    <comment ref="I5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 xml:space="preserve"> ★화물 지방보조금 산출 참고자료★
ㅇ도 보조금 : 국고보조금 지원금액×지방비단가/국비단가×0.3
ㅇ시군 보조금 : 국고보조금 지원금액×지방비단가/국비단가×0.7
[통합누리집 지방비 자동입력에 따른 보조금액 맞춤]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 xml:space="preserve">  * 도 보조금, 시군 보조금 산출 시 소수점 이하는 버림해서 계산(rounddown)하나,
   </t>
        </r>
        <r>
          <rPr>
            <b/>
            <sz val="10"/>
            <color indexed="81"/>
            <rFont val="돋움"/>
            <family val="3"/>
            <charset val="129"/>
          </rPr>
          <t xml:space="preserve"> 도 보조금, 시군 보조금 소수점첫째자리 합이 1이 넘을 경우, 둘중 한쪽에 1만원 증</t>
        </r>
        <r>
          <rPr>
            <sz val="10"/>
            <color indexed="81"/>
            <rFont val="돋움"/>
            <family val="3"/>
            <charset val="129"/>
          </rPr>
          <t xml:space="preserve">
    </t>
        </r>
        <r>
          <rPr>
            <b/>
            <sz val="10"/>
            <color indexed="81"/>
            <rFont val="돋움"/>
            <family val="3"/>
            <charset val="129"/>
          </rPr>
          <t>① 둘다 x.5 :</t>
        </r>
        <r>
          <rPr>
            <sz val="10"/>
            <color indexed="81"/>
            <rFont val="돋움"/>
            <family val="3"/>
            <charset val="129"/>
          </rPr>
          <t xml:space="preserve"> 도비 1만원 증
    ② 둘 중 소수점이하 더 큰 쪽으로 1만원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강원도청</author>
  </authors>
  <commentList>
    <comment ref="I5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 xml:space="preserve"> ★전환지원금(화물) 지방보조금 산출 참고자료★
ㅇ도 보조금 : 국고보조금 전환지원금액×0.3×0.3
ㅇ시군 보조금 :  국고보조금 전환지원금액×0.3×0.7
[통합누리집 지방비 자동입력에 따른 보조금액 맞춤]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 xml:space="preserve"> * 추가보조금 도 보조금, 시군 보조금 산출 시 만원 미만 단위는 반올림 하여 계산,
   </t>
        </r>
        <r>
          <rPr>
            <b/>
            <sz val="10"/>
            <color indexed="81"/>
            <rFont val="돋움"/>
            <family val="3"/>
            <charset val="129"/>
          </rPr>
          <t xml:space="preserve"> 도 보조금, 시군 보조금 소수점첫째자리 합이 1이 넘을 경우, 둘중 한쪽에 1만원 증</t>
        </r>
        <r>
          <rPr>
            <sz val="10"/>
            <color indexed="81"/>
            <rFont val="돋움"/>
            <family val="3"/>
            <charset val="129"/>
          </rPr>
          <t xml:space="preserve">
    </t>
        </r>
        <r>
          <rPr>
            <b/>
            <sz val="10"/>
            <color indexed="81"/>
            <rFont val="돋움"/>
            <family val="3"/>
            <charset val="129"/>
          </rPr>
          <t>① 둘다 x.5 :</t>
        </r>
        <r>
          <rPr>
            <sz val="10"/>
            <color indexed="81"/>
            <rFont val="돋움"/>
            <family val="3"/>
            <charset val="129"/>
          </rPr>
          <t xml:space="preserve"> 도비 1만원 증
    ② 둘 중 소수점이하 더 큰 쪽으로 1만원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강원도청</author>
  </authors>
  <commentList>
    <comment ref="J4" authorId="0" shapeId="0" xr:uid="{00000000-0006-0000-0400-000001000000}">
      <text>
        <r>
          <rPr>
            <b/>
            <sz val="11"/>
            <color indexed="81"/>
            <rFont val="돋움"/>
            <family val="3"/>
            <charset val="129"/>
          </rPr>
          <t>★전기승합차 지방보조금 산출 참고자료★
ㅇ도 보조금 : 국고보조금 지원금액×지방비단가/국비단가×0.3
ㅇ시군 보조금 : 국고보조금 지원금액×지방비단가/국비단가×0.7
 [통합누리집 지방비 자동입력에 따른 보조금액 맞춤]
  * 도 보조금, 시군 보조금 산출 시 소수점 이하는 버림해서 계산(rounddown)하나,
    도 보조금, 시군 보조금 소수점첫째자리 합이 1이 넘을 경우, 둘중 한쪽에 1만원 증
    ① 둘다 x.5 : 도비 1만원 증
    ② 둘 중 소수점이하 더 큰 쪽으로 1만원</t>
        </r>
      </text>
    </comment>
  </commentList>
</comments>
</file>

<file path=xl/sharedStrings.xml><?xml version="1.0" encoding="utf-8"?>
<sst xmlns="http://schemas.openxmlformats.org/spreadsheetml/2006/main" count="1017" uniqueCount="219">
  <si>
    <t>연번</t>
    <phoneticPr fontId="2" type="noConversion"/>
  </si>
  <si>
    <t>구분</t>
    <phoneticPr fontId="2" type="noConversion"/>
  </si>
  <si>
    <t>제조수입사</t>
    <phoneticPr fontId="2" type="noConversion"/>
  </si>
  <si>
    <t>차종</t>
    <phoneticPr fontId="2" type="noConversion"/>
  </si>
  <si>
    <t>국고보조금
지원금액(만원)</t>
    <phoneticPr fontId="2" type="noConversion"/>
  </si>
  <si>
    <t>보조금 총
지원금액(만원)</t>
    <phoneticPr fontId="2" type="noConversion"/>
  </si>
  <si>
    <t>보조금 지원현황</t>
    <phoneticPr fontId="2" type="noConversion"/>
  </si>
  <si>
    <t>도 보조금
지원금액(만원)</t>
    <phoneticPr fontId="2" type="noConversion"/>
  </si>
  <si>
    <t>시군 보조금
지원금액(만원)</t>
    <phoneticPr fontId="2" type="noConversion"/>
  </si>
  <si>
    <t>현대자동차</t>
    <phoneticPr fontId="2" type="noConversion"/>
  </si>
  <si>
    <t>지방비 보조금
지원금액(만원)</t>
    <phoneticPr fontId="2" type="noConversion"/>
  </si>
  <si>
    <t>국고 보조금 대비 
지방비 총 지원금액
(천원단위 이하 절사)</t>
    <phoneticPr fontId="2" type="noConversion"/>
  </si>
  <si>
    <t>초소형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</si>
  <si>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</si>
  <si>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</si>
  <si>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</si>
  <si>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비고</t>
    <phoneticPr fontId="2" type="noConversion"/>
  </si>
  <si>
    <t>가중연비
(km/kWh)</t>
    <phoneticPr fontId="2" type="noConversion"/>
  </si>
  <si>
    <t>가중거리
(km)</t>
    <phoneticPr fontId="2" type="noConversion"/>
  </si>
  <si>
    <t>케이지모빌리티커머셜</t>
    <phoneticPr fontId="2" type="noConversion"/>
  </si>
  <si>
    <t>추가할인 제외 
국비보조금(만원)</t>
    <phoneticPr fontId="2" type="noConversion"/>
  </si>
  <si>
    <t>추가적으로 지원되는 보급목표이행보조금등(B)</t>
    <phoneticPr fontId="2" type="noConversion"/>
  </si>
  <si>
    <t>연료소비율
(km/kWh·kg)</t>
    <phoneticPr fontId="2" type="noConversion"/>
  </si>
  <si>
    <t>주행거리
(km)</t>
    <phoneticPr fontId="2" type="noConversion"/>
  </si>
  <si>
    <t>중·대형</t>
    <phoneticPr fontId="2" type="noConversion"/>
  </si>
  <si>
    <t>The all-new Kia Niro EV</t>
    <phoneticPr fontId="2" type="noConversion"/>
  </si>
  <si>
    <t>EV3 롱레인지 2WD 17인치</t>
    <phoneticPr fontId="2" type="noConversion"/>
  </si>
  <si>
    <t>EV3 스탠다드 2WD</t>
    <phoneticPr fontId="2" type="noConversion"/>
  </si>
  <si>
    <t>레이 EV 2WD 14인치 4인승 승용</t>
    <phoneticPr fontId="2" type="noConversion"/>
  </si>
  <si>
    <t>레이 EV 2WD 14인치 2인승 밴</t>
    <phoneticPr fontId="2" type="noConversion"/>
  </si>
  <si>
    <t>레이 EV 2WD 14인치 1인승 밴</t>
    <phoneticPr fontId="2" type="noConversion"/>
  </si>
  <si>
    <t>캐스퍼 일렉트릭 항속형 17인치</t>
    <phoneticPr fontId="2" type="noConversion"/>
  </si>
  <si>
    <t>캐스퍼 일렉트릭 항속형 15인치</t>
    <phoneticPr fontId="2" type="noConversion"/>
  </si>
  <si>
    <t>캐스퍼 일렉트릭 기본형 15인치</t>
    <phoneticPr fontId="2" type="noConversion"/>
  </si>
  <si>
    <t>디피코</t>
    <phoneticPr fontId="2" type="noConversion"/>
  </si>
  <si>
    <t>포트로-탑S</t>
    <phoneticPr fontId="2" type="noConversion"/>
  </si>
  <si>
    <t>㈜이엠코리아</t>
    <phoneticPr fontId="2" type="noConversion"/>
  </si>
  <si>
    <t>캐스퍼 일렉트릭 크로스 17인치</t>
    <phoneticPr fontId="2" type="noConversion"/>
  </si>
  <si>
    <t>㈜티에스모터스</t>
    <phoneticPr fontId="2" type="noConversion"/>
  </si>
  <si>
    <t>아폴로700</t>
    <phoneticPr fontId="2" type="noConversion"/>
  </si>
  <si>
    <t>경·소형</t>
    <phoneticPr fontId="2" type="noConversion"/>
  </si>
  <si>
    <t>기아</t>
    <phoneticPr fontId="2" type="noConversion"/>
  </si>
  <si>
    <t>2026년 전기자동차(승용) 보조금 지원대상 현황</t>
    <phoneticPr fontId="2" type="noConversion"/>
  </si>
  <si>
    <t>EV3 롱레인지 2WD 19인치</t>
    <phoneticPr fontId="2" type="noConversion"/>
  </si>
  <si>
    <t>EV4 스탠다드 2WD 17인치</t>
    <phoneticPr fontId="2" type="noConversion"/>
  </si>
  <si>
    <t>EV4 스탠다드 2WD 19인치</t>
    <phoneticPr fontId="2" type="noConversion"/>
  </si>
  <si>
    <t>EV4 롱레인지 2WD 17인치</t>
    <phoneticPr fontId="2" type="noConversion"/>
  </si>
  <si>
    <t>EV4 롱레인지 2WD 19인치</t>
    <phoneticPr fontId="2" type="noConversion"/>
  </si>
  <si>
    <t>EV4 롱레인지 GTL 2WD 19인치</t>
    <phoneticPr fontId="2" type="noConversion"/>
  </si>
  <si>
    <t>EV5 롱레인지 2WD</t>
    <phoneticPr fontId="2" type="noConversion"/>
  </si>
  <si>
    <t>더뉴EV6 스탠다드</t>
    <phoneticPr fontId="2" type="noConversion"/>
  </si>
  <si>
    <t>더뉴EV6 롱레인지 2WD 19인치</t>
    <phoneticPr fontId="2" type="noConversion"/>
  </si>
  <si>
    <t>더뉴EV6 롱레인지 2WD 20인치</t>
    <phoneticPr fontId="2" type="noConversion"/>
  </si>
  <si>
    <t>더뉴EV6 롱레인지 4WD 19인치</t>
    <phoneticPr fontId="2" type="noConversion"/>
  </si>
  <si>
    <t>더뉴EV6 롱레인지 4WD 20인치</t>
    <phoneticPr fontId="2" type="noConversion"/>
  </si>
  <si>
    <t>EV9 스탠다드</t>
    <phoneticPr fontId="2" type="noConversion"/>
  </si>
  <si>
    <t>EV9 롱레인지 2WD 19인치</t>
    <phoneticPr fontId="2" type="noConversion"/>
  </si>
  <si>
    <t>EV9 롱레인지 2WD 20인치</t>
    <phoneticPr fontId="2" type="noConversion"/>
  </si>
  <si>
    <t>EV9 롱레인지 4WD 19인치</t>
    <phoneticPr fontId="2" type="noConversion"/>
  </si>
  <si>
    <t>EV9 롱레인지 4WD 21인치</t>
    <phoneticPr fontId="2" type="noConversion"/>
  </si>
  <si>
    <t>EV9 롱레인지 GTL 4WD 21인치</t>
    <phoneticPr fontId="2" type="noConversion"/>
  </si>
  <si>
    <t>PV5 패신저 5인승 롱레인지</t>
    <phoneticPr fontId="2" type="noConversion"/>
  </si>
  <si>
    <t>PV5 WAV(비용 지원)</t>
    <phoneticPr fontId="2" type="noConversion"/>
  </si>
  <si>
    <t>PV5 WAV(비용 미지원)</t>
    <phoneticPr fontId="2" type="noConversion"/>
  </si>
  <si>
    <t>BMW 코리아</t>
  </si>
  <si>
    <t>BMW 코리아</t>
    <phoneticPr fontId="2" type="noConversion"/>
  </si>
  <si>
    <t>MINI Cooper SE</t>
    <phoneticPr fontId="2" type="noConversion"/>
  </si>
  <si>
    <t>MINI Aceman E</t>
    <phoneticPr fontId="2" type="noConversion"/>
  </si>
  <si>
    <t>MINI Aceman SE</t>
    <phoneticPr fontId="2" type="noConversion"/>
  </si>
  <si>
    <t>MINI JCW Aceman E</t>
    <phoneticPr fontId="2" type="noConversion"/>
  </si>
  <si>
    <t>MINI JCW E</t>
    <phoneticPr fontId="2" type="noConversion"/>
  </si>
  <si>
    <t>MINI Countryman E</t>
    <phoneticPr fontId="2" type="noConversion"/>
  </si>
  <si>
    <t>MINI Countryman SE ALL4</t>
    <phoneticPr fontId="2" type="noConversion"/>
  </si>
  <si>
    <t>i4 M60 LCI (71HD)</t>
    <phoneticPr fontId="2" type="noConversion"/>
  </si>
  <si>
    <t>i4 eDrive 40 LCI(21HD)</t>
    <phoneticPr fontId="2" type="noConversion"/>
  </si>
  <si>
    <t>i4 eDrive 40 LCI(61HD)</t>
    <phoneticPr fontId="2" type="noConversion"/>
  </si>
  <si>
    <t>i5 eDrive 40</t>
    <phoneticPr fontId="2" type="noConversion"/>
  </si>
  <si>
    <t>iX1 eDrive20</t>
    <phoneticPr fontId="2" type="noConversion"/>
  </si>
  <si>
    <t>iX1 xDrive30</t>
    <phoneticPr fontId="2" type="noConversion"/>
  </si>
  <si>
    <t>iX2 eDrive20</t>
    <phoneticPr fontId="2" type="noConversion"/>
  </si>
  <si>
    <t>메르세데스 벤츠
코리아</t>
    <phoneticPr fontId="2" type="noConversion"/>
  </si>
  <si>
    <t>EQB 300 4MATIC(Facelift)</t>
    <phoneticPr fontId="2" type="noConversion"/>
  </si>
  <si>
    <t>EQA 250(Facelift)</t>
    <phoneticPr fontId="2" type="noConversion"/>
  </si>
  <si>
    <t>테슬라코리아</t>
    <phoneticPr fontId="2" type="noConversion"/>
  </si>
  <si>
    <t>Model 3 Standard RWD</t>
    <phoneticPr fontId="2" type="noConversion"/>
  </si>
  <si>
    <t>Model 3 Premium Long Range RWD</t>
    <phoneticPr fontId="2" type="noConversion"/>
  </si>
  <si>
    <t>Model 3 Performance</t>
    <phoneticPr fontId="2" type="noConversion"/>
  </si>
  <si>
    <t>Model Y Premium RWD</t>
    <phoneticPr fontId="2" type="noConversion"/>
  </si>
  <si>
    <t>Model Y Premium Long Range</t>
    <phoneticPr fontId="2" type="noConversion"/>
  </si>
  <si>
    <t>폭스바겐그룹
코리아㈜</t>
    <phoneticPr fontId="2" type="noConversion"/>
  </si>
  <si>
    <t>Q4 45 e-tron</t>
    <phoneticPr fontId="2" type="noConversion"/>
  </si>
  <si>
    <t>Q4 Sportback 45 e-tron</t>
    <phoneticPr fontId="2" type="noConversion"/>
  </si>
  <si>
    <t>Q6 e-tron performance</t>
    <phoneticPr fontId="2" type="noConversion"/>
  </si>
  <si>
    <t>ID.4 Pro</t>
    <phoneticPr fontId="2" type="noConversion"/>
  </si>
  <si>
    <t>현대자동차</t>
    <phoneticPr fontId="2" type="noConversion"/>
  </si>
  <si>
    <t>코나 일렉트릭 2WD 스탠다드 17인치</t>
    <phoneticPr fontId="2" type="noConversion"/>
  </si>
  <si>
    <t>코나 일렉트릭 2WD 롱레인지 17인치</t>
    <phoneticPr fontId="2" type="noConversion"/>
  </si>
  <si>
    <t>코나 일렉트릭 2WD 롱레인지 17인치 빌트인 캠 미적용</t>
    <phoneticPr fontId="2" type="noConversion"/>
  </si>
  <si>
    <t>코나 일렉트릭 2WD 롱레인지 19인치</t>
    <phoneticPr fontId="2" type="noConversion"/>
  </si>
  <si>
    <t>GV60 스탠다드 2WD 19인치</t>
    <phoneticPr fontId="2" type="noConversion"/>
  </si>
  <si>
    <t>GV60 스탠다드 AWD 19인치</t>
    <phoneticPr fontId="2" type="noConversion"/>
  </si>
  <si>
    <t>GV60 스탠다드 AWD 20인치</t>
    <phoneticPr fontId="2" type="noConversion"/>
  </si>
  <si>
    <t>ELECTRIFIED GV70 AWD 19인치</t>
    <phoneticPr fontId="2" type="noConversion"/>
  </si>
  <si>
    <t>ELECTRIFIED GV70 AWD 20인치</t>
    <phoneticPr fontId="2" type="noConversion"/>
  </si>
  <si>
    <t>ELECTRIFIED G80</t>
    <phoneticPr fontId="2" type="noConversion"/>
  </si>
  <si>
    <t>더 뉴 아이오닉5 2WD 스탠다드 19인치</t>
    <phoneticPr fontId="2" type="noConversion"/>
  </si>
  <si>
    <t>더 뉴 아이오닉5 2WD 롱레인지 19인치</t>
    <phoneticPr fontId="2" type="noConversion"/>
  </si>
  <si>
    <t>더 뉴 아이오닉5 2WD 롱레인지 19인치 빌트인 캠 미적용</t>
    <phoneticPr fontId="2" type="noConversion"/>
  </si>
  <si>
    <t>더 뉴 아이오닉5 2WD 롱레인지 20인치</t>
    <phoneticPr fontId="2" type="noConversion"/>
  </si>
  <si>
    <t>더 뉴 아이오닉5 2WD 롱레인지 N라인 20인치</t>
    <phoneticPr fontId="2" type="noConversion"/>
  </si>
  <si>
    <t>더 뉴 아이오닉5 AWD 롱레인지 19인치</t>
    <phoneticPr fontId="2" type="noConversion"/>
  </si>
  <si>
    <t>더 뉴 아이오닉5 AWD 롱레인지 20인치</t>
    <phoneticPr fontId="2" type="noConversion"/>
  </si>
  <si>
    <t>더 뉴 아이오닉5 AWD 롱레인지 N라인 20인치</t>
    <phoneticPr fontId="2" type="noConversion"/>
  </si>
  <si>
    <t>더 뉴 아이오닉6 2WD 스탠다드 18인치</t>
    <phoneticPr fontId="2" type="noConversion"/>
  </si>
  <si>
    <t>더 뉴 아이오닉6 2WD 롱레인지 18인치</t>
    <phoneticPr fontId="2" type="noConversion"/>
  </si>
  <si>
    <t>더 뉴 아이오닉6 2WD 롱레인지 20인치</t>
    <phoneticPr fontId="2" type="noConversion"/>
  </si>
  <si>
    <t>더 뉴 아이오닉6 2WD 롱레인지 N라인 20인치</t>
    <phoneticPr fontId="2" type="noConversion"/>
  </si>
  <si>
    <t>더 뉴 아이오닉6 AWD 롱레인지 18인치</t>
    <phoneticPr fontId="2" type="noConversion"/>
  </si>
  <si>
    <t>더 뉴 아이오닉6 AWD 롱레인지 20인치</t>
    <phoneticPr fontId="2" type="noConversion"/>
  </si>
  <si>
    <t>더 뉴 아이오닉6 AWD 롱레인지 N라인 20인치</t>
    <phoneticPr fontId="2" type="noConversion"/>
  </si>
  <si>
    <t>아이오닉6 N</t>
    <phoneticPr fontId="2" type="noConversion"/>
  </si>
  <si>
    <t>아이오닉 9 성능형 AWD</t>
    <phoneticPr fontId="2" type="noConversion"/>
  </si>
  <si>
    <t>아이오닉 9 항속형 2WD</t>
    <phoneticPr fontId="2" type="noConversion"/>
  </si>
  <si>
    <t>아이오닉 9 항속형 AWD</t>
    <phoneticPr fontId="2" type="noConversion"/>
  </si>
  <si>
    <t>케이지모빌리티
주식회사</t>
    <phoneticPr fontId="2" type="noConversion"/>
  </si>
  <si>
    <t>토레스 EVX 2WD 18인치</t>
    <phoneticPr fontId="2" type="noConversion"/>
  </si>
  <si>
    <t>토레스 EVX 2WD 20인치</t>
    <phoneticPr fontId="2" type="noConversion"/>
  </si>
  <si>
    <t>토레스 EVX 18인치</t>
    <phoneticPr fontId="2" type="noConversion"/>
  </si>
  <si>
    <t>토레스 EVX 18인치(2026)</t>
    <phoneticPr fontId="2" type="noConversion"/>
  </si>
  <si>
    <t>토레스 EVX 20인치</t>
    <phoneticPr fontId="2" type="noConversion"/>
  </si>
  <si>
    <t>토레스 EVX 20인치(2026)</t>
    <phoneticPr fontId="2" type="noConversion"/>
  </si>
  <si>
    <t>비와이디코리아
유한회사</t>
    <phoneticPr fontId="2" type="noConversion"/>
  </si>
  <si>
    <t>BYD ATTO 3</t>
    <phoneticPr fontId="2" type="noConversion"/>
  </si>
  <si>
    <t>BYD SEAL</t>
    <phoneticPr fontId="2" type="noConversion"/>
  </si>
  <si>
    <t>BYD SEAL Dynamic AWD</t>
    <phoneticPr fontId="2" type="noConversion"/>
  </si>
  <si>
    <t>BYD SEALION 7</t>
    <phoneticPr fontId="2" type="noConversion"/>
  </si>
  <si>
    <t>BYD DOLPHIN</t>
    <phoneticPr fontId="2" type="noConversion"/>
  </si>
  <si>
    <t>BYD DOLPHIN Active</t>
    <phoneticPr fontId="2" type="noConversion"/>
  </si>
  <si>
    <t>2026년 전환지원금(승용) 보조금 지원대상 현황</t>
    <phoneticPr fontId="2" type="noConversion"/>
  </si>
  <si>
    <t>전환지원금 보조금 지원현황</t>
    <phoneticPr fontId="2" type="noConversion"/>
  </si>
  <si>
    <t>2026년 전기자동차(화물) 보조금 지원대상 현황</t>
    <phoneticPr fontId="2" type="noConversion"/>
  </si>
  <si>
    <t>포트로-픽업S</t>
    <phoneticPr fontId="2" type="noConversion"/>
  </si>
  <si>
    <t>소형(밴)</t>
    <phoneticPr fontId="2" type="noConversion"/>
  </si>
  <si>
    <t>기아</t>
    <phoneticPr fontId="2" type="noConversion"/>
  </si>
  <si>
    <t>PV5 카고 롱 롱레인지 4도어</t>
    <phoneticPr fontId="2" type="noConversion"/>
  </si>
  <si>
    <t>PV5 카고 롱 롱레인지 3도어</t>
    <phoneticPr fontId="2" type="noConversion"/>
  </si>
  <si>
    <t>PV5 카고 롱 스탠다드 4도어</t>
    <phoneticPr fontId="2" type="noConversion"/>
  </si>
  <si>
    <t>PV5 카고 롱 스탠다드 3도어</t>
    <phoneticPr fontId="2" type="noConversion"/>
  </si>
  <si>
    <t>케이지모빌리티</t>
    <phoneticPr fontId="2" type="noConversion"/>
  </si>
  <si>
    <t>토레스 EVX 밴 20인치</t>
    <phoneticPr fontId="2" type="noConversion"/>
  </si>
  <si>
    <t>토레스 EVX 밴 18인치</t>
    <phoneticPr fontId="2" type="noConversion"/>
  </si>
  <si>
    <t>토레스 EVX 밴 18인치(2026)</t>
    <phoneticPr fontId="2" type="noConversion"/>
  </si>
  <si>
    <t>토레스 EVX VAN 20인치</t>
    <phoneticPr fontId="2" type="noConversion"/>
  </si>
  <si>
    <t>토레스 EVX VAN 18인치</t>
    <phoneticPr fontId="2" type="noConversion"/>
  </si>
  <si>
    <t>소형(카고)</t>
    <phoneticPr fontId="2" type="noConversion"/>
  </si>
  <si>
    <t>포터 일렉트릭</t>
    <phoneticPr fontId="2" type="noConversion"/>
  </si>
  <si>
    <t>포터Ⅱ일렉트릭파워게이트</t>
    <phoneticPr fontId="2" type="noConversion"/>
  </si>
  <si>
    <t>포터Ⅱ 일렉트릭 내장탑차</t>
    <phoneticPr fontId="2" type="noConversion"/>
  </si>
  <si>
    <t>포터Ⅱ 일렉트릭 하이내장탑차</t>
    <phoneticPr fontId="2" type="noConversion"/>
  </si>
  <si>
    <t>포터Ⅱ 일렉트릭 저상내장탑차</t>
    <phoneticPr fontId="2" type="noConversion"/>
  </si>
  <si>
    <t>포터Ⅱ 일렉트릭 전동식 윙바디</t>
    <phoneticPr fontId="2" type="noConversion"/>
  </si>
  <si>
    <t>포터Ⅱ 일렉트릭 수동식 윙바디</t>
    <phoneticPr fontId="2" type="noConversion"/>
  </si>
  <si>
    <t>ST1 기본형 카고</t>
    <phoneticPr fontId="2" type="noConversion"/>
  </si>
  <si>
    <t>ST1 기본형 하이탑</t>
    <phoneticPr fontId="2" type="noConversion"/>
  </si>
  <si>
    <t>ST1 기본형 카고냉동</t>
    <phoneticPr fontId="2" type="noConversion"/>
  </si>
  <si>
    <t>봉고 전기차</t>
    <phoneticPr fontId="2" type="noConversion"/>
  </si>
  <si>
    <t>봉고 전기차 내장탑차</t>
    <phoneticPr fontId="2" type="noConversion"/>
  </si>
  <si>
    <t>봉고 전기차 하이 내장탑차</t>
    <phoneticPr fontId="2" type="noConversion"/>
  </si>
  <si>
    <t>봉고 전기차 로우 내장탑차</t>
    <phoneticPr fontId="2" type="noConversion"/>
  </si>
  <si>
    <t>봉고 전기차 전동식 윙바디</t>
    <phoneticPr fontId="2" type="noConversion"/>
  </si>
  <si>
    <t>봉고 전기차 수동식 윙바디</t>
    <phoneticPr fontId="2" type="noConversion"/>
  </si>
  <si>
    <t>봉고 전기차 냉동탑차</t>
    <phoneticPr fontId="2" type="noConversion"/>
  </si>
  <si>
    <t>봉고 전기차 하이 냉동탑차</t>
    <phoneticPr fontId="2" type="noConversion"/>
  </si>
  <si>
    <t>봉고 전기차 로우 냉동탑차</t>
    <phoneticPr fontId="2" type="noConversion"/>
  </si>
  <si>
    <t>봉고 전기차 턴인형 파워게이트</t>
    <phoneticPr fontId="2" type="noConversion"/>
  </si>
  <si>
    <t>봉고 전기차 수직형 파워게이트</t>
    <phoneticPr fontId="2" type="noConversion"/>
  </si>
  <si>
    <t>봉고 전기차 양문형 미닫이탑차</t>
    <phoneticPr fontId="2" type="noConversion"/>
  </si>
  <si>
    <t>봉고 전기차 로우 양문형 미닫이탑차</t>
    <phoneticPr fontId="2" type="noConversion"/>
  </si>
  <si>
    <t>PV5 오픈베드 스탠다드</t>
    <phoneticPr fontId="2" type="noConversion"/>
  </si>
  <si>
    <t>PV5 오픈베드 롱레인지</t>
    <phoneticPr fontId="2" type="noConversion"/>
  </si>
  <si>
    <t>MUSSO EV 2WD 17인치</t>
    <phoneticPr fontId="2" type="noConversion"/>
  </si>
  <si>
    <t>MUSSO EV AWD 17인치</t>
    <phoneticPr fontId="2" type="noConversion"/>
  </si>
  <si>
    <t>일진정공</t>
    <phoneticPr fontId="2" type="noConversion"/>
  </si>
  <si>
    <t>일진무시동전기냉동탑차(포터)</t>
    <phoneticPr fontId="2" type="noConversion"/>
  </si>
  <si>
    <t>일진무시동전기탑차(ST1)</t>
    <phoneticPr fontId="2" type="noConversion"/>
  </si>
  <si>
    <t>일진무시동전기냉동탑차(ST1)</t>
    <phoneticPr fontId="2" type="noConversion"/>
  </si>
  <si>
    <t>㈜한국쓰리축</t>
    <phoneticPr fontId="2" type="noConversion"/>
  </si>
  <si>
    <t>㈜오텍</t>
    <phoneticPr fontId="2" type="noConversion"/>
  </si>
  <si>
    <t>한국쓰리축1톤ST1트럭</t>
    <phoneticPr fontId="2" type="noConversion"/>
  </si>
  <si>
    <t>오텍ST1 초경량 냉장탑차</t>
    <phoneticPr fontId="2" type="noConversion"/>
  </si>
  <si>
    <t>2026년 전환지원금(화물) 보조금 지원대상 현황</t>
    <phoneticPr fontId="2" type="noConversion"/>
  </si>
  <si>
    <t>2026년 전기자동차(승합) 보조금 지원대상 현황</t>
    <phoneticPr fontId="2" type="noConversion"/>
  </si>
  <si>
    <t>엠티알</t>
    <phoneticPr fontId="2" type="noConversion"/>
  </si>
  <si>
    <t>엠티알ST1어린이운송승합차(CV1KIDS)</t>
    <phoneticPr fontId="2" type="noConversion"/>
  </si>
  <si>
    <t>엠티알ST1승합자동차(CV1)</t>
    <phoneticPr fontId="2" type="noConversion"/>
  </si>
  <si>
    <t>㈜우진산전</t>
    <phoneticPr fontId="2" type="noConversion"/>
  </si>
  <si>
    <t>아이버스</t>
    <phoneticPr fontId="2" type="noConversion"/>
  </si>
  <si>
    <t>카운티일렉트릭(어린이버스)</t>
    <phoneticPr fontId="2" type="noConversion"/>
  </si>
  <si>
    <t>카운티일렉트릭</t>
    <phoneticPr fontId="2" type="noConversion"/>
  </si>
  <si>
    <t>카운티일렉트릭(마을버스)</t>
    <phoneticPr fontId="2" type="noConversion"/>
  </si>
  <si>
    <t>아이버스아폴로700어린이운송차</t>
    <phoneticPr fontId="2" type="noConversion"/>
  </si>
  <si>
    <t>일렉시티 이층버스</t>
    <phoneticPr fontId="2" type="noConversion"/>
  </si>
  <si>
    <t>일렉시티(4PACKV2)</t>
    <phoneticPr fontId="2" type="noConversion"/>
  </si>
  <si>
    <t>일렉시티(4PACKV1)</t>
    <phoneticPr fontId="2" type="noConversion"/>
  </si>
  <si>
    <t>일렉시티타운</t>
    <phoneticPr fontId="2" type="noConversion"/>
  </si>
  <si>
    <t>아폴로1200-S42</t>
    <phoneticPr fontId="2" type="noConversion"/>
  </si>
  <si>
    <t>아폴로1100V2.5</t>
    <phoneticPr fontId="2" type="noConversion"/>
  </si>
  <si>
    <t>아폴로900V2.0</t>
    <phoneticPr fontId="2" type="noConversion"/>
  </si>
  <si>
    <t>KGC110</t>
    <phoneticPr fontId="2" type="noConversion"/>
  </si>
  <si>
    <t>KGC090(42인승)</t>
    <phoneticPr fontId="2" type="noConversion"/>
  </si>
  <si>
    <t>KGC090(27인승)</t>
    <phoneticPr fontId="2" type="noConversion"/>
  </si>
  <si>
    <t>㈜아이버스</t>
    <phoneticPr fontId="2" type="noConversion"/>
  </si>
  <si>
    <t>아이버스어린이운송차</t>
    <phoneticPr fontId="2" type="noConversion"/>
  </si>
  <si>
    <t>아이버스아폴로1200어린이운송차</t>
    <phoneticPr fontId="2" type="noConversion"/>
  </si>
  <si>
    <t>에픽시티(NCM)</t>
    <phoneticPr fontId="2" type="noConversion"/>
  </si>
  <si>
    <t>에픽타운(NCM)</t>
    <phoneticPr fontId="2" type="noConversion"/>
  </si>
  <si>
    <t>여울900</t>
    <phoneticPr fontId="2" type="noConversion"/>
  </si>
  <si>
    <t>여울1100</t>
    <phoneticPr fontId="2" type="noConversion"/>
  </si>
  <si>
    <t>만원 미만 반올림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</si>
</sst>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3"/>
      <color rgb="FFFF0000"/>
      <name val="HY헤드라인M"/>
      <family val="1"/>
      <charset val="129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20"/>
      <color rgb="FF0000FF"/>
      <name val="HY헤드라인M"/>
      <family val="1"/>
      <charset val="129"/>
    </font>
    <font>
      <sz val="13"/>
      <color rgb="FF0000FF"/>
      <name val="HY헤드라인M"/>
      <family val="1"/>
      <charset val="129"/>
    </font>
    <font>
      <sz val="11"/>
      <color theme="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hadow/>
      <sz val="11"/>
      <color rgb="FFFF0000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hadow/>
      <sz val="11"/>
      <color theme="1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41" fontId="4" fillId="2" borderId="0" xfId="1" applyFont="1" applyFill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0" xfId="1" applyNumberFormat="1" applyFont="1" applyFill="1" applyAlignment="1">
      <alignment horizontal="center" vertical="center"/>
    </xf>
    <xf numFmtId="41" fontId="4" fillId="0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6" fillId="2" borderId="0" xfId="1" applyFont="1" applyFill="1" applyAlignment="1">
      <alignment horizontal="center" vertical="center"/>
    </xf>
    <xf numFmtId="41" fontId="6" fillId="0" borderId="4" xfId="1" applyFont="1" applyFill="1" applyBorder="1" applyAlignment="1">
      <alignment horizontal="right" vertical="center"/>
    </xf>
    <xf numFmtId="41" fontId="10" fillId="2" borderId="0" xfId="1" applyFont="1" applyFill="1" applyAlignment="1">
      <alignment horizontal="center" vertical="center"/>
    </xf>
    <xf numFmtId="41" fontId="4" fillId="3" borderId="10" xfId="1" applyFont="1" applyFill="1" applyBorder="1" applyAlignment="1">
      <alignment horizontal="center" vertical="center" wrapText="1"/>
    </xf>
    <xf numFmtId="41" fontId="6" fillId="3" borderId="10" xfId="1" applyFont="1" applyFill="1" applyBorder="1" applyAlignment="1">
      <alignment horizontal="center" vertical="center" wrapText="1"/>
    </xf>
    <xf numFmtId="41" fontId="6" fillId="3" borderId="11" xfId="1" applyFont="1" applyFill="1" applyBorder="1" applyAlignment="1">
      <alignment horizontal="center" vertical="center" wrapText="1"/>
    </xf>
    <xf numFmtId="41" fontId="4" fillId="3" borderId="12" xfId="1" applyFont="1" applyFill="1" applyBorder="1" applyAlignment="1">
      <alignment horizontal="center" vertical="center" wrapText="1"/>
    </xf>
    <xf numFmtId="41" fontId="4" fillId="3" borderId="13" xfId="1" applyFont="1" applyFill="1" applyBorder="1" applyAlignment="1">
      <alignment horizontal="center" vertical="center" wrapText="1"/>
    </xf>
    <xf numFmtId="41" fontId="4" fillId="2" borderId="0" xfId="1" applyFont="1" applyFill="1" applyAlignment="1">
      <alignment horizontal="left" vertical="center"/>
    </xf>
    <xf numFmtId="41" fontId="4" fillId="2" borderId="14" xfId="1" applyFont="1" applyFill="1" applyBorder="1" applyAlignment="1">
      <alignment horizontal="center" vertical="center"/>
    </xf>
    <xf numFmtId="41" fontId="4" fillId="2" borderId="0" xfId="1" applyFont="1" applyFill="1" applyAlignment="1">
      <alignment vertical="center"/>
    </xf>
    <xf numFmtId="43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/>
    </xf>
    <xf numFmtId="41" fontId="17" fillId="0" borderId="4" xfId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41" fontId="16" fillId="0" borderId="4" xfId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41" fontId="6" fillId="2" borderId="4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0" xfId="1" applyFont="1" applyFill="1" applyAlignment="1">
      <alignment horizontal="left" vertical="center"/>
    </xf>
    <xf numFmtId="0" fontId="17" fillId="0" borderId="4" xfId="1" applyNumberFormat="1" applyFont="1" applyFill="1" applyBorder="1" applyAlignment="1">
      <alignment horizontal="center" vertical="center"/>
    </xf>
    <xf numFmtId="41" fontId="17" fillId="0" borderId="4" xfId="1" applyFont="1" applyFill="1" applyBorder="1" applyAlignment="1">
      <alignment horizontal="right" vertical="center" wrapText="1"/>
    </xf>
    <xf numFmtId="41" fontId="4" fillId="3" borderId="16" xfId="1" applyFont="1" applyFill="1" applyBorder="1" applyAlignment="1">
      <alignment horizontal="center" vertical="center" wrapText="1"/>
    </xf>
    <xf numFmtId="43" fontId="4" fillId="0" borderId="0" xfId="1" applyNumberFormat="1" applyFont="1" applyFill="1" applyAlignment="1">
      <alignment horizontal="center" vertical="center"/>
    </xf>
    <xf numFmtId="41" fontId="6" fillId="3" borderId="17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/>
    </xf>
    <xf numFmtId="41" fontId="16" fillId="0" borderId="4" xfId="1" applyFont="1" applyFill="1" applyBorder="1" applyAlignment="1">
      <alignment horizontal="right" vertical="center" wrapText="1"/>
    </xf>
    <xf numFmtId="41" fontId="4" fillId="0" borderId="4" xfId="1" applyFont="1" applyFill="1" applyBorder="1" applyAlignment="1">
      <alignment horizontal="right" vertical="center"/>
    </xf>
    <xf numFmtId="41" fontId="20" fillId="6" borderId="0" xfId="1" applyFont="1" applyFill="1" applyAlignment="1">
      <alignment horizontal="center" vertical="center"/>
    </xf>
    <xf numFmtId="41" fontId="20" fillId="0" borderId="0" xfId="1" applyFont="1" applyFill="1" applyAlignment="1">
      <alignment horizontal="center" vertical="center"/>
    </xf>
    <xf numFmtId="41" fontId="20" fillId="2" borderId="0" xfId="1" applyFont="1" applyFill="1" applyAlignment="1">
      <alignment horizontal="center" vertical="center"/>
    </xf>
    <xf numFmtId="0" fontId="16" fillId="0" borderId="4" xfId="1" applyNumberFormat="1" applyFont="1" applyFill="1" applyBorder="1" applyAlignment="1">
      <alignment horizontal="center" vertical="center"/>
    </xf>
    <xf numFmtId="41" fontId="16" fillId="0" borderId="4" xfId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41" fontId="16" fillId="0" borderId="4" xfId="1" applyFont="1" applyFill="1" applyBorder="1" applyAlignment="1">
      <alignment horizontal="right" vertical="center"/>
    </xf>
    <xf numFmtId="41" fontId="16" fillId="0" borderId="4" xfId="1" quotePrefix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41" fontId="19" fillId="0" borderId="4" xfId="1" quotePrefix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41" fontId="19" fillId="0" borderId="4" xfId="1" applyFont="1" applyFill="1" applyBorder="1" applyAlignment="1">
      <alignment horizontal="right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41" fontId="4" fillId="2" borderId="14" xfId="1" applyFont="1" applyFill="1" applyBorder="1" applyAlignment="1">
      <alignment horizontal="center" vertical="center"/>
    </xf>
    <xf numFmtId="41" fontId="4" fillId="2" borderId="0" xfId="1" applyFont="1" applyFill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6" xfId="0" applyFont="1" applyFill="1" applyBorder="1" applyAlignment="1">
      <alignment vertical="center" wrapText="1"/>
    </xf>
    <xf numFmtId="41" fontId="20" fillId="0" borderId="4" xfId="1" applyFont="1" applyFill="1" applyBorder="1" applyAlignment="1">
      <alignment horizontal="right" vertical="center"/>
    </xf>
    <xf numFmtId="0" fontId="19" fillId="0" borderId="4" xfId="1" applyNumberFormat="1" applyFont="1" applyFill="1" applyBorder="1" applyAlignment="1">
      <alignment horizontal="center" vertical="center"/>
    </xf>
    <xf numFmtId="41" fontId="19" fillId="0" borderId="4" xfId="1" applyFont="1" applyFill="1" applyBorder="1" applyAlignment="1">
      <alignment horizontal="center" vertical="center" wrapText="1"/>
    </xf>
    <xf numFmtId="41" fontId="19" fillId="0" borderId="4" xfId="1" applyFont="1" applyFill="1" applyBorder="1" applyAlignment="1">
      <alignment horizontal="center" vertical="center"/>
    </xf>
    <xf numFmtId="43" fontId="20" fillId="0" borderId="0" xfId="1" applyNumberFormat="1" applyFont="1" applyFill="1" applyBorder="1" applyAlignment="1">
      <alignment horizontal="center" vertical="center"/>
    </xf>
    <xf numFmtId="176" fontId="20" fillId="0" borderId="0" xfId="1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0" fillId="0" borderId="4" xfId="1" applyNumberFormat="1" applyFont="1" applyFill="1" applyBorder="1" applyAlignment="1">
      <alignment horizontal="center" vertical="center"/>
    </xf>
    <xf numFmtId="41" fontId="20" fillId="0" borderId="4" xfId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1" fontId="4" fillId="2" borderId="14" xfId="1" applyFont="1" applyFill="1" applyBorder="1" applyAlignment="1">
      <alignment horizontal="center" vertical="center"/>
    </xf>
    <xf numFmtId="41" fontId="4" fillId="2" borderId="0" xfId="1" applyFont="1" applyFill="1" applyBorder="1" applyAlignment="1">
      <alignment horizontal="center" vertical="center"/>
    </xf>
    <xf numFmtId="41" fontId="11" fillId="5" borderId="4" xfId="1" applyFont="1" applyFill="1" applyBorder="1" applyAlignment="1">
      <alignment horizontal="center" vertical="center"/>
    </xf>
    <xf numFmtId="41" fontId="11" fillId="5" borderId="6" xfId="1" applyFont="1" applyFill="1" applyBorder="1" applyAlignment="1">
      <alignment horizontal="center" vertical="center"/>
    </xf>
    <xf numFmtId="41" fontId="3" fillId="2" borderId="0" xfId="1" applyFont="1" applyFill="1" applyAlignment="1">
      <alignment horizontal="center" vertical="center"/>
    </xf>
    <xf numFmtId="41" fontId="8" fillId="2" borderId="0" xfId="1" applyFont="1" applyFill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4" fillId="4" borderId="7" xfId="1" applyNumberFormat="1" applyFont="1" applyFill="1" applyBorder="1" applyAlignment="1">
      <alignment horizontal="center" vertical="center"/>
    </xf>
    <xf numFmtId="41" fontId="4" fillId="4" borderId="3" xfId="1" applyFont="1" applyFill="1" applyBorder="1" applyAlignment="1">
      <alignment horizontal="center" vertical="center"/>
    </xf>
    <xf numFmtId="41" fontId="4" fillId="4" borderId="6" xfId="1" applyFont="1" applyFill="1" applyBorder="1" applyAlignment="1">
      <alignment horizontal="center" vertical="center"/>
    </xf>
    <xf numFmtId="41" fontId="4" fillId="4" borderId="3" xfId="1" applyFont="1" applyFill="1" applyBorder="1" applyAlignment="1">
      <alignment horizontal="center" vertical="center" wrapText="1"/>
    </xf>
    <xf numFmtId="41" fontId="4" fillId="4" borderId="6" xfId="1" applyFont="1" applyFill="1" applyBorder="1" applyAlignment="1">
      <alignment horizontal="center" vertical="center" wrapText="1"/>
    </xf>
    <xf numFmtId="41" fontId="4" fillId="4" borderId="9" xfId="1" applyFont="1" applyFill="1" applyBorder="1" applyAlignment="1">
      <alignment horizontal="center" vertical="center"/>
    </xf>
    <xf numFmtId="41" fontId="4" fillId="4" borderId="2" xfId="1" applyFont="1" applyFill="1" applyBorder="1" applyAlignment="1">
      <alignment horizontal="center" vertical="center" wrapText="1"/>
    </xf>
    <xf numFmtId="41" fontId="7" fillId="4" borderId="2" xfId="1" applyFont="1" applyFill="1" applyBorder="1" applyAlignment="1">
      <alignment horizontal="center" vertical="center" wrapText="1"/>
    </xf>
    <xf numFmtId="41" fontId="4" fillId="4" borderId="15" xfId="1" applyFont="1" applyFill="1" applyBorder="1" applyAlignment="1">
      <alignment horizontal="center" vertical="center" wrapText="1"/>
    </xf>
    <xf numFmtId="41" fontId="4" fillId="4" borderId="2" xfId="1" applyFont="1" applyFill="1" applyBorder="1" applyAlignment="1">
      <alignment horizontal="center" vertical="center"/>
    </xf>
    <xf numFmtId="41" fontId="4" fillId="4" borderId="8" xfId="1" applyFont="1" applyFill="1" applyBorder="1" applyAlignment="1">
      <alignment horizontal="center" vertical="center"/>
    </xf>
    <xf numFmtId="41" fontId="4" fillId="2" borderId="14" xfId="1" applyFont="1" applyFill="1" applyBorder="1" applyAlignment="1">
      <alignment horizontal="left" vertical="center"/>
    </xf>
    <xf numFmtId="41" fontId="4" fillId="2" borderId="0" xfId="1" applyFont="1" applyFill="1" applyAlignment="1">
      <alignment horizontal="left" vertical="center"/>
    </xf>
    <xf numFmtId="41" fontId="5" fillId="2" borderId="0" xfId="1" applyFont="1" applyFill="1" applyAlignment="1">
      <alignment horizontal="left" vertical="center"/>
    </xf>
    <xf numFmtId="41" fontId="9" fillId="2" borderId="0" xfId="1" applyFont="1" applyFill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N1048319"/>
  <sheetViews>
    <sheetView tabSelected="1" zoomScale="85" zoomScaleNormal="85" workbookViewId="0">
      <pane ySplit="4" topLeftCell="A5" activePane="bottomLeft" state="frozen"/>
      <selection pane="bottomLeft" activeCell="A3" sqref="A3:A4"/>
    </sheetView>
  </sheetViews>
  <sheetFormatPr defaultColWidth="9" defaultRowHeight="16.5" x14ac:dyDescent="0.3"/>
  <cols>
    <col min="1" max="1" width="10" style="3" bestFit="1" customWidth="1"/>
    <col min="2" max="2" width="8.625" style="1" bestFit="1" customWidth="1"/>
    <col min="3" max="3" width="21.375" style="1" bestFit="1" customWidth="1"/>
    <col min="4" max="4" width="43.25" style="1" customWidth="1"/>
    <col min="5" max="5" width="18.5" style="1" customWidth="1"/>
    <col min="6" max="6" width="13.25" style="1" customWidth="1"/>
    <col min="7" max="7" width="15.375" style="1" customWidth="1"/>
    <col min="8" max="8" width="16.25" style="6" customWidth="1"/>
    <col min="9" max="9" width="19.375" style="6" hidden="1" customWidth="1"/>
    <col min="10" max="10" width="16.5" style="6" hidden="1" customWidth="1"/>
    <col min="11" max="12" width="18.625" style="1" customWidth="1"/>
    <col min="13" max="13" width="13.75" style="1" customWidth="1"/>
    <col min="14" max="14" width="7.5" style="6" hidden="1" customWidth="1"/>
    <col min="15" max="15" width="42.75" style="1" customWidth="1"/>
    <col min="16" max="18" width="9" style="1" customWidth="1"/>
    <col min="19" max="16384" width="9" style="1"/>
  </cols>
  <sheetData>
    <row r="1" spans="1:21" ht="30.75" customHeight="1" x14ac:dyDescent="0.3">
      <c r="A1" s="81" t="s">
        <v>42</v>
      </c>
      <c r="B1" s="81"/>
      <c r="C1" s="81"/>
      <c r="D1" s="81"/>
      <c r="E1" s="81"/>
      <c r="F1" s="81"/>
      <c r="G1" s="81"/>
      <c r="H1" s="82"/>
      <c r="I1" s="82"/>
      <c r="J1" s="82"/>
      <c r="K1" s="81"/>
      <c r="L1" s="81"/>
      <c r="M1" s="81"/>
    </row>
    <row r="2" spans="1:21" ht="16.5" customHeight="1" thickBot="1" x14ac:dyDescent="0.35">
      <c r="H2" s="8">
        <v>650</v>
      </c>
      <c r="I2" s="8"/>
      <c r="J2" s="8">
        <v>550</v>
      </c>
      <c r="K2" s="8">
        <v>245</v>
      </c>
      <c r="L2" s="8">
        <v>120</v>
      </c>
      <c r="M2" s="8">
        <v>320</v>
      </c>
    </row>
    <row r="3" spans="1:21" ht="24" customHeight="1" thickBot="1" x14ac:dyDescent="0.35">
      <c r="A3" s="83" t="s">
        <v>0</v>
      </c>
      <c r="B3" s="93" t="s">
        <v>1</v>
      </c>
      <c r="C3" s="85" t="s">
        <v>2</v>
      </c>
      <c r="D3" s="87" t="s">
        <v>3</v>
      </c>
      <c r="E3" s="87" t="s">
        <v>17</v>
      </c>
      <c r="F3" s="87" t="s">
        <v>18</v>
      </c>
      <c r="G3" s="90" t="s">
        <v>6</v>
      </c>
      <c r="H3" s="91"/>
      <c r="I3" s="91"/>
      <c r="J3" s="91"/>
      <c r="K3" s="90"/>
      <c r="L3" s="90"/>
      <c r="M3" s="92"/>
      <c r="N3" s="23"/>
      <c r="O3" s="79" t="s">
        <v>16</v>
      </c>
      <c r="P3" s="77"/>
      <c r="Q3" s="78"/>
      <c r="R3" s="78"/>
      <c r="S3" s="16"/>
      <c r="T3" s="16"/>
      <c r="U3" s="16"/>
    </row>
    <row r="4" spans="1:21" ht="50.25" customHeight="1" x14ac:dyDescent="0.3">
      <c r="A4" s="84"/>
      <c r="B4" s="94"/>
      <c r="C4" s="86"/>
      <c r="D4" s="88"/>
      <c r="E4" s="88"/>
      <c r="F4" s="89"/>
      <c r="G4" s="9" t="s">
        <v>5</v>
      </c>
      <c r="H4" s="10" t="s">
        <v>4</v>
      </c>
      <c r="I4" s="30" t="s">
        <v>21</v>
      </c>
      <c r="J4" s="30" t="s">
        <v>20</v>
      </c>
      <c r="K4" s="12" t="s">
        <v>10</v>
      </c>
      <c r="L4" s="13" t="s">
        <v>7</v>
      </c>
      <c r="M4" s="28" t="s">
        <v>8</v>
      </c>
      <c r="N4" s="23"/>
      <c r="O4" s="80"/>
      <c r="P4" s="77"/>
      <c r="Q4" s="78"/>
      <c r="R4" s="78"/>
      <c r="S4" s="16"/>
      <c r="T4" s="16"/>
      <c r="U4" s="14"/>
    </row>
    <row r="5" spans="1:21" s="4" customFormat="1" ht="30" customHeight="1" x14ac:dyDescent="0.3">
      <c r="A5" s="37">
        <v>1</v>
      </c>
      <c r="B5" s="21" t="s">
        <v>40</v>
      </c>
      <c r="C5" s="21" t="s">
        <v>41</v>
      </c>
      <c r="D5" s="61" t="s">
        <v>28</v>
      </c>
      <c r="E5" s="46"/>
      <c r="F5" s="46"/>
      <c r="G5" s="32">
        <f>SUM(H5,K5)</f>
        <v>685</v>
      </c>
      <c r="H5" s="32">
        <v>457</v>
      </c>
      <c r="I5" s="32"/>
      <c r="J5" s="32"/>
      <c r="K5" s="32">
        <f>SUM(L5:M5)</f>
        <v>228</v>
      </c>
      <c r="L5" s="33">
        <f>ROUNDDOWN((H5*0.5*0.3),0)</f>
        <v>68</v>
      </c>
      <c r="M5" s="33">
        <v>160</v>
      </c>
      <c r="N5" s="21" t="e">
        <f>IF(#REF!=K5,"YES","NO")</f>
        <v>#REF!</v>
      </c>
      <c r="O5" s="21"/>
      <c r="P5" s="17"/>
      <c r="Q5" s="17"/>
      <c r="R5" s="18"/>
    </row>
    <row r="6" spans="1:21" s="4" customFormat="1" ht="30" customHeight="1" x14ac:dyDescent="0.3">
      <c r="A6" s="37">
        <v>2</v>
      </c>
      <c r="B6" s="21" t="s">
        <v>40</v>
      </c>
      <c r="C6" s="21" t="s">
        <v>41</v>
      </c>
      <c r="D6" s="39" t="s">
        <v>30</v>
      </c>
      <c r="E6" s="46"/>
      <c r="F6" s="46"/>
      <c r="G6" s="32">
        <f t="shared" ref="G6:G69" si="0">SUM(H6,K6)</f>
        <v>685</v>
      </c>
      <c r="H6" s="32">
        <v>457</v>
      </c>
      <c r="I6" s="32"/>
      <c r="J6" s="32"/>
      <c r="K6" s="32">
        <f t="shared" ref="K6:K14" si="1">SUM(L6:M6)</f>
        <v>228</v>
      </c>
      <c r="L6" s="33">
        <f>ROUNDDOWN((H6*0.5*0.3),0)</f>
        <v>68</v>
      </c>
      <c r="M6" s="33">
        <v>160</v>
      </c>
      <c r="N6" s="21" t="e">
        <f>IF(#REF!=K6,"YES","NO")</f>
        <v>#REF!</v>
      </c>
      <c r="O6" s="21"/>
      <c r="P6" s="17"/>
      <c r="Q6" s="17"/>
      <c r="R6" s="18"/>
    </row>
    <row r="7" spans="1:21" s="4" customFormat="1" ht="30" customHeight="1" x14ac:dyDescent="0.3">
      <c r="A7" s="37">
        <v>3</v>
      </c>
      <c r="B7" s="21" t="s">
        <v>40</v>
      </c>
      <c r="C7" s="21" t="s">
        <v>41</v>
      </c>
      <c r="D7" s="39" t="s">
        <v>29</v>
      </c>
      <c r="E7" s="46"/>
      <c r="F7" s="46"/>
      <c r="G7" s="32">
        <f t="shared" si="0"/>
        <v>685</v>
      </c>
      <c r="H7" s="32">
        <v>457</v>
      </c>
      <c r="I7" s="32"/>
      <c r="J7" s="32"/>
      <c r="K7" s="32">
        <f>SUM(L7:M7)</f>
        <v>228</v>
      </c>
      <c r="L7" s="33">
        <f>ROUNDDOWN((H7*0.5*0.3),0)</f>
        <v>68</v>
      </c>
      <c r="M7" s="33">
        <v>160</v>
      </c>
      <c r="N7" s="21" t="e">
        <f>IF(#REF!=K7,"YES","NO")</f>
        <v>#REF!</v>
      </c>
      <c r="O7" s="21"/>
      <c r="P7" s="17"/>
      <c r="Q7" s="17"/>
      <c r="R7" s="18"/>
    </row>
    <row r="8" spans="1:21" s="4" customFormat="1" ht="30" customHeight="1" x14ac:dyDescent="0.3">
      <c r="A8" s="37">
        <v>4</v>
      </c>
      <c r="B8" s="21" t="s">
        <v>40</v>
      </c>
      <c r="C8" s="21" t="s">
        <v>9</v>
      </c>
      <c r="D8" s="46" t="s">
        <v>33</v>
      </c>
      <c r="E8" s="46"/>
      <c r="F8" s="46"/>
      <c r="G8" s="32">
        <f t="shared" si="0"/>
        <v>735</v>
      </c>
      <c r="H8" s="32">
        <v>490</v>
      </c>
      <c r="I8" s="32"/>
      <c r="J8" s="32"/>
      <c r="K8" s="32">
        <f t="shared" si="1"/>
        <v>245</v>
      </c>
      <c r="L8" s="33">
        <v>74</v>
      </c>
      <c r="M8" s="33">
        <f t="shared" ref="M8:M22" si="2">ROUNDDOWN((H8*0.5*0.7),0)</f>
        <v>171</v>
      </c>
      <c r="N8" s="21" t="e">
        <f>IF(#REF!=K8,"YES","NO")</f>
        <v>#REF!</v>
      </c>
      <c r="O8" s="21"/>
      <c r="P8" s="17"/>
      <c r="Q8" s="17"/>
      <c r="R8" s="18"/>
    </row>
    <row r="9" spans="1:21" s="4" customFormat="1" ht="30" customHeight="1" x14ac:dyDescent="0.3">
      <c r="A9" s="37">
        <v>5</v>
      </c>
      <c r="B9" s="21" t="s">
        <v>40</v>
      </c>
      <c r="C9" s="21" t="s">
        <v>9</v>
      </c>
      <c r="D9" s="46" t="s">
        <v>32</v>
      </c>
      <c r="E9" s="46"/>
      <c r="F9" s="46"/>
      <c r="G9" s="32">
        <f t="shared" si="0"/>
        <v>735</v>
      </c>
      <c r="H9" s="32">
        <v>490</v>
      </c>
      <c r="I9" s="32"/>
      <c r="J9" s="32"/>
      <c r="K9" s="32">
        <f t="shared" si="1"/>
        <v>245</v>
      </c>
      <c r="L9" s="33">
        <v>74</v>
      </c>
      <c r="M9" s="33">
        <f t="shared" si="2"/>
        <v>171</v>
      </c>
      <c r="N9" s="21" t="e">
        <f>IF(#REF!=K9,"YES","NO")</f>
        <v>#REF!</v>
      </c>
      <c r="O9" s="21"/>
      <c r="P9" s="17"/>
      <c r="Q9" s="17"/>
      <c r="R9" s="18"/>
    </row>
    <row r="10" spans="1:21" s="4" customFormat="1" ht="30" customHeight="1" x14ac:dyDescent="0.3">
      <c r="A10" s="37">
        <v>6</v>
      </c>
      <c r="B10" s="21" t="s">
        <v>40</v>
      </c>
      <c r="C10" s="21" t="s">
        <v>9</v>
      </c>
      <c r="D10" s="39" t="s">
        <v>31</v>
      </c>
      <c r="E10" s="46"/>
      <c r="F10" s="46"/>
      <c r="G10" s="32">
        <f t="shared" si="0"/>
        <v>735</v>
      </c>
      <c r="H10" s="32">
        <v>490</v>
      </c>
      <c r="I10" s="32"/>
      <c r="J10" s="32"/>
      <c r="K10" s="32">
        <f t="shared" si="1"/>
        <v>245</v>
      </c>
      <c r="L10" s="33">
        <v>74</v>
      </c>
      <c r="M10" s="33">
        <f t="shared" si="2"/>
        <v>171</v>
      </c>
      <c r="N10" s="21" t="e">
        <f>IF(#REF!=K10,"YES","NO")</f>
        <v>#REF!</v>
      </c>
      <c r="O10" s="21"/>
      <c r="P10" s="17"/>
      <c r="Q10" s="17"/>
      <c r="R10" s="18"/>
    </row>
    <row r="11" spans="1:21" s="4" customFormat="1" ht="30" customHeight="1" x14ac:dyDescent="0.3">
      <c r="A11" s="37">
        <v>7</v>
      </c>
      <c r="B11" s="21" t="s">
        <v>40</v>
      </c>
      <c r="C11" s="21" t="s">
        <v>9</v>
      </c>
      <c r="D11" s="39" t="s">
        <v>37</v>
      </c>
      <c r="E11" s="46"/>
      <c r="F11" s="46"/>
      <c r="G11" s="32">
        <f t="shared" si="0"/>
        <v>730</v>
      </c>
      <c r="H11" s="32">
        <v>487</v>
      </c>
      <c r="I11" s="32"/>
      <c r="J11" s="32"/>
      <c r="K11" s="32">
        <f>SUM(L11:M11)</f>
        <v>243</v>
      </c>
      <c r="L11" s="33">
        <f>ROUNDDOWN((H11*0.5*0.3),0)</f>
        <v>73</v>
      </c>
      <c r="M11" s="33">
        <f t="shared" si="2"/>
        <v>170</v>
      </c>
      <c r="N11" s="21" t="e">
        <f>IF(#REF!=K11,"YES","NO")</f>
        <v>#REF!</v>
      </c>
      <c r="O11" s="21"/>
      <c r="P11" s="17"/>
      <c r="Q11" s="17"/>
      <c r="R11" s="18"/>
    </row>
    <row r="12" spans="1:21" s="4" customFormat="1" ht="30" customHeight="1" x14ac:dyDescent="0.3">
      <c r="A12" s="37">
        <v>8</v>
      </c>
      <c r="B12" s="21" t="s">
        <v>24</v>
      </c>
      <c r="C12" s="21" t="s">
        <v>41</v>
      </c>
      <c r="D12" s="39" t="s">
        <v>25</v>
      </c>
      <c r="E12" s="46"/>
      <c r="F12" s="46"/>
      <c r="G12" s="32">
        <f t="shared" si="0"/>
        <v>733</v>
      </c>
      <c r="H12" s="32">
        <v>489</v>
      </c>
      <c r="I12" s="32"/>
      <c r="J12" s="32"/>
      <c r="K12" s="32">
        <f t="shared" si="1"/>
        <v>244</v>
      </c>
      <c r="L12" s="33">
        <f>ROUNDDOWN((H12*0.5*0.3),0)</f>
        <v>73</v>
      </c>
      <c r="M12" s="33">
        <f t="shared" si="2"/>
        <v>171</v>
      </c>
      <c r="N12" s="21" t="e">
        <f>IF(#REF!=K12,"YES","NO")</f>
        <v>#REF!</v>
      </c>
      <c r="O12" s="21"/>
      <c r="P12" s="17"/>
      <c r="Q12" s="17"/>
      <c r="R12" s="18"/>
    </row>
    <row r="13" spans="1:21" s="4" customFormat="1" ht="30" customHeight="1" x14ac:dyDescent="0.3">
      <c r="A13" s="37">
        <v>9</v>
      </c>
      <c r="B13" s="21" t="s">
        <v>24</v>
      </c>
      <c r="C13" s="21" t="s">
        <v>41</v>
      </c>
      <c r="D13" s="39" t="s">
        <v>27</v>
      </c>
      <c r="E13" s="46"/>
      <c r="F13" s="46"/>
      <c r="G13" s="32">
        <f t="shared" si="0"/>
        <v>703</v>
      </c>
      <c r="H13" s="32">
        <v>469</v>
      </c>
      <c r="I13" s="32"/>
      <c r="J13" s="32"/>
      <c r="K13" s="32">
        <f t="shared" si="1"/>
        <v>234</v>
      </c>
      <c r="L13" s="33">
        <f>ROUNDDOWN((H13*0.5*0.3),0)</f>
        <v>70</v>
      </c>
      <c r="M13" s="33">
        <f t="shared" si="2"/>
        <v>164</v>
      </c>
      <c r="N13" s="21" t="e">
        <f>IF(#REF!=K13,"YES","NO")</f>
        <v>#REF!</v>
      </c>
      <c r="O13" s="21"/>
      <c r="P13" s="17"/>
      <c r="Q13" s="17"/>
      <c r="R13" s="18"/>
    </row>
    <row r="14" spans="1:21" s="4" customFormat="1" ht="30" customHeight="1" x14ac:dyDescent="0.3">
      <c r="A14" s="37">
        <v>10</v>
      </c>
      <c r="B14" s="21" t="s">
        <v>24</v>
      </c>
      <c r="C14" s="21" t="s">
        <v>41</v>
      </c>
      <c r="D14" s="39" t="s">
        <v>26</v>
      </c>
      <c r="E14" s="39"/>
      <c r="F14" s="39"/>
      <c r="G14" s="32">
        <f t="shared" si="0"/>
        <v>832</v>
      </c>
      <c r="H14" s="32">
        <v>555</v>
      </c>
      <c r="I14" s="32"/>
      <c r="J14" s="32"/>
      <c r="K14" s="32">
        <f t="shared" si="1"/>
        <v>277</v>
      </c>
      <c r="L14" s="33">
        <f>ROUNDDOWN((H14*0.5*0.3),0)</f>
        <v>83</v>
      </c>
      <c r="M14" s="33">
        <f t="shared" si="2"/>
        <v>194</v>
      </c>
      <c r="N14" s="21" t="e">
        <f>IF(#REF!=K14,"YES","NO")</f>
        <v>#REF!</v>
      </c>
      <c r="O14" s="43"/>
      <c r="P14" s="17"/>
      <c r="Q14" s="17"/>
      <c r="R14" s="18"/>
    </row>
    <row r="15" spans="1:21" s="4" customFormat="1" ht="30" customHeight="1" x14ac:dyDescent="0.3">
      <c r="A15" s="37">
        <v>11</v>
      </c>
      <c r="B15" s="21" t="s">
        <v>24</v>
      </c>
      <c r="C15" s="21" t="s">
        <v>41</v>
      </c>
      <c r="D15" s="39" t="s">
        <v>43</v>
      </c>
      <c r="E15" s="39"/>
      <c r="F15" s="39"/>
      <c r="G15" s="32">
        <f t="shared" si="0"/>
        <v>832</v>
      </c>
      <c r="H15" s="32">
        <v>555</v>
      </c>
      <c r="I15" s="32"/>
      <c r="J15" s="32"/>
      <c r="K15" s="32">
        <f t="shared" ref="K15:K46" si="3">SUM(L15:M15)</f>
        <v>277</v>
      </c>
      <c r="L15" s="33">
        <f>ROUNDDOWN((H15*0.5*0.3),0)</f>
        <v>83</v>
      </c>
      <c r="M15" s="33">
        <f t="shared" si="2"/>
        <v>194</v>
      </c>
      <c r="N15" s="21" t="e">
        <f>IF(#REF!=K15,"YES","NO")</f>
        <v>#REF!</v>
      </c>
      <c r="O15" s="43"/>
      <c r="P15" s="17"/>
      <c r="Q15" s="17"/>
      <c r="R15" s="18"/>
    </row>
    <row r="16" spans="1:21" s="4" customFormat="1" ht="30" customHeight="1" x14ac:dyDescent="0.3">
      <c r="A16" s="37">
        <v>12</v>
      </c>
      <c r="B16" s="21" t="s">
        <v>24</v>
      </c>
      <c r="C16" s="21" t="s">
        <v>41</v>
      </c>
      <c r="D16" s="39" t="s">
        <v>44</v>
      </c>
      <c r="E16" s="39"/>
      <c r="F16" s="39"/>
      <c r="G16" s="32">
        <f>SUM(H16,K16)</f>
        <v>768</v>
      </c>
      <c r="H16" s="32">
        <v>512</v>
      </c>
      <c r="I16" s="32"/>
      <c r="J16" s="32"/>
      <c r="K16" s="32">
        <f t="shared" si="3"/>
        <v>256</v>
      </c>
      <c r="L16" s="33">
        <v>77</v>
      </c>
      <c r="M16" s="33">
        <f t="shared" si="2"/>
        <v>179</v>
      </c>
      <c r="N16" s="21"/>
      <c r="O16" s="43"/>
      <c r="P16" s="17"/>
      <c r="Q16" s="17"/>
      <c r="R16" s="18"/>
    </row>
    <row r="17" spans="1:19" s="4" customFormat="1" ht="30" customHeight="1" x14ac:dyDescent="0.3">
      <c r="A17" s="37">
        <v>13</v>
      </c>
      <c r="B17" s="21" t="s">
        <v>24</v>
      </c>
      <c r="C17" s="21" t="s">
        <v>41</v>
      </c>
      <c r="D17" s="39" t="s">
        <v>45</v>
      </c>
      <c r="E17" s="39"/>
      <c r="F17" s="39"/>
      <c r="G17" s="32">
        <f t="shared" si="0"/>
        <v>721</v>
      </c>
      <c r="H17" s="32">
        <v>481</v>
      </c>
      <c r="I17" s="32"/>
      <c r="J17" s="32"/>
      <c r="K17" s="32">
        <f t="shared" si="3"/>
        <v>240</v>
      </c>
      <c r="L17" s="33">
        <f>ROUNDDOWN((H17*0.5*0.3),0)</f>
        <v>72</v>
      </c>
      <c r="M17" s="33">
        <f t="shared" si="2"/>
        <v>168</v>
      </c>
      <c r="N17" s="21"/>
      <c r="O17" s="43"/>
      <c r="P17" s="17"/>
      <c r="Q17" s="17"/>
      <c r="R17" s="18"/>
    </row>
    <row r="18" spans="1:19" s="4" customFormat="1" ht="30" customHeight="1" x14ac:dyDescent="0.3">
      <c r="A18" s="37">
        <v>14</v>
      </c>
      <c r="B18" s="21" t="s">
        <v>24</v>
      </c>
      <c r="C18" s="21" t="s">
        <v>41</v>
      </c>
      <c r="D18" s="39" t="s">
        <v>46</v>
      </c>
      <c r="E18" s="39"/>
      <c r="F18" s="39"/>
      <c r="G18" s="32">
        <f t="shared" si="0"/>
        <v>832</v>
      </c>
      <c r="H18" s="32">
        <v>555</v>
      </c>
      <c r="I18" s="32"/>
      <c r="J18" s="32"/>
      <c r="K18" s="32">
        <f t="shared" si="3"/>
        <v>277</v>
      </c>
      <c r="L18" s="33">
        <f>ROUNDDOWN((H18*0.5*0.3),0)</f>
        <v>83</v>
      </c>
      <c r="M18" s="33">
        <f t="shared" si="2"/>
        <v>194</v>
      </c>
      <c r="N18" s="21"/>
      <c r="O18" s="43"/>
      <c r="P18" s="17"/>
      <c r="Q18" s="17"/>
      <c r="R18" s="18"/>
    </row>
    <row r="19" spans="1:19" s="4" customFormat="1" ht="30" customHeight="1" x14ac:dyDescent="0.3">
      <c r="A19" s="37">
        <v>15</v>
      </c>
      <c r="B19" s="21" t="s">
        <v>24</v>
      </c>
      <c r="C19" s="21" t="s">
        <v>41</v>
      </c>
      <c r="D19" s="39" t="s">
        <v>47</v>
      </c>
      <c r="E19" s="39"/>
      <c r="F19" s="39"/>
      <c r="G19" s="32">
        <f t="shared" si="0"/>
        <v>832</v>
      </c>
      <c r="H19" s="32">
        <v>555</v>
      </c>
      <c r="I19" s="32"/>
      <c r="J19" s="32"/>
      <c r="K19" s="32">
        <f t="shared" si="3"/>
        <v>277</v>
      </c>
      <c r="L19" s="33">
        <f>ROUNDDOWN((H19*0.5*0.3),0)</f>
        <v>83</v>
      </c>
      <c r="M19" s="33">
        <f t="shared" si="2"/>
        <v>194</v>
      </c>
      <c r="N19" s="21"/>
      <c r="O19" s="21"/>
      <c r="P19" s="17"/>
      <c r="Q19" s="17"/>
      <c r="R19" s="18"/>
    </row>
    <row r="20" spans="1:19" s="5" customFormat="1" ht="30" customHeight="1" x14ac:dyDescent="0.3">
      <c r="A20" s="37">
        <v>16</v>
      </c>
      <c r="B20" s="21" t="s">
        <v>24</v>
      </c>
      <c r="C20" s="21" t="s">
        <v>41</v>
      </c>
      <c r="D20" s="39" t="s">
        <v>48</v>
      </c>
      <c r="E20" s="39"/>
      <c r="F20" s="39"/>
      <c r="G20" s="32">
        <f t="shared" si="0"/>
        <v>832</v>
      </c>
      <c r="H20" s="32">
        <v>555</v>
      </c>
      <c r="I20" s="32"/>
      <c r="J20" s="32"/>
      <c r="K20" s="32">
        <f t="shared" si="3"/>
        <v>277</v>
      </c>
      <c r="L20" s="33">
        <f>ROUNDDOWN((H20*0.5*0.3),0)</f>
        <v>83</v>
      </c>
      <c r="M20" s="33">
        <f t="shared" si="2"/>
        <v>194</v>
      </c>
      <c r="N20" s="21"/>
      <c r="O20" s="43"/>
      <c r="P20" s="17"/>
      <c r="Q20" s="17"/>
      <c r="R20" s="18"/>
    </row>
    <row r="21" spans="1:19" s="4" customFormat="1" ht="30" customHeight="1" x14ac:dyDescent="0.3">
      <c r="A21" s="37">
        <v>17</v>
      </c>
      <c r="B21" s="21" t="s">
        <v>24</v>
      </c>
      <c r="C21" s="21" t="s">
        <v>41</v>
      </c>
      <c r="D21" s="39" t="s">
        <v>49</v>
      </c>
      <c r="E21" s="39"/>
      <c r="F21" s="39"/>
      <c r="G21" s="32">
        <f t="shared" si="0"/>
        <v>828</v>
      </c>
      <c r="H21" s="32">
        <v>552</v>
      </c>
      <c r="I21" s="32"/>
      <c r="J21" s="32"/>
      <c r="K21" s="32">
        <f t="shared" si="3"/>
        <v>276</v>
      </c>
      <c r="L21" s="33">
        <v>83</v>
      </c>
      <c r="M21" s="33">
        <f t="shared" si="2"/>
        <v>193</v>
      </c>
      <c r="N21" s="21"/>
      <c r="O21" s="43"/>
      <c r="P21" s="17"/>
      <c r="Q21" s="17"/>
      <c r="R21" s="18"/>
      <c r="S21" s="5"/>
    </row>
    <row r="22" spans="1:19" s="4" customFormat="1" ht="30" customHeight="1" x14ac:dyDescent="0.3">
      <c r="A22" s="37">
        <v>18</v>
      </c>
      <c r="B22" s="21" t="s">
        <v>24</v>
      </c>
      <c r="C22" s="21" t="s">
        <v>41</v>
      </c>
      <c r="D22" s="39" t="s">
        <v>50</v>
      </c>
      <c r="E22" s="39"/>
      <c r="F22" s="39"/>
      <c r="G22" s="32">
        <f t="shared" si="0"/>
        <v>751</v>
      </c>
      <c r="H22" s="32">
        <v>501</v>
      </c>
      <c r="I22" s="32"/>
      <c r="J22" s="32"/>
      <c r="K22" s="32">
        <f t="shared" si="3"/>
        <v>250</v>
      </c>
      <c r="L22" s="33">
        <f>ROUNDDOWN((H22*0.5*0.3),0)</f>
        <v>75</v>
      </c>
      <c r="M22" s="33">
        <f t="shared" si="2"/>
        <v>175</v>
      </c>
      <c r="N22" s="21"/>
      <c r="O22" s="43"/>
      <c r="P22" s="17"/>
      <c r="Q22" s="17"/>
      <c r="R22" s="18"/>
      <c r="S22" s="5"/>
    </row>
    <row r="23" spans="1:19" s="4" customFormat="1" ht="30" customHeight="1" x14ac:dyDescent="0.3">
      <c r="A23" s="37">
        <v>19</v>
      </c>
      <c r="B23" s="21" t="s">
        <v>24</v>
      </c>
      <c r="C23" s="21" t="s">
        <v>41</v>
      </c>
      <c r="D23" s="39" t="s">
        <v>51</v>
      </c>
      <c r="E23" s="54"/>
      <c r="F23" s="54"/>
      <c r="G23" s="32">
        <f t="shared" si="0"/>
        <v>855</v>
      </c>
      <c r="H23" s="32">
        <v>570</v>
      </c>
      <c r="I23" s="55"/>
      <c r="J23" s="32"/>
      <c r="K23" s="32">
        <f t="shared" si="3"/>
        <v>285</v>
      </c>
      <c r="L23" s="33">
        <f>ROUNDDOWN((H23*0.5*0.3),0)</f>
        <v>85</v>
      </c>
      <c r="M23" s="33">
        <v>200</v>
      </c>
      <c r="N23" s="21"/>
      <c r="O23" s="51"/>
      <c r="P23" s="17"/>
      <c r="Q23" s="17"/>
      <c r="R23" s="18"/>
      <c r="S23" s="5"/>
    </row>
    <row r="24" spans="1:19" s="4" customFormat="1" ht="30" customHeight="1" x14ac:dyDescent="0.3">
      <c r="A24" s="37">
        <v>20</v>
      </c>
      <c r="B24" s="21" t="s">
        <v>24</v>
      </c>
      <c r="C24" s="21" t="s">
        <v>41</v>
      </c>
      <c r="D24" s="39" t="s">
        <v>52</v>
      </c>
      <c r="E24" s="39"/>
      <c r="F24" s="39"/>
      <c r="G24" s="32">
        <f t="shared" si="0"/>
        <v>838</v>
      </c>
      <c r="H24" s="32">
        <v>559</v>
      </c>
      <c r="I24" s="32"/>
      <c r="J24" s="32"/>
      <c r="K24" s="32">
        <f t="shared" si="3"/>
        <v>279</v>
      </c>
      <c r="L24" s="33">
        <f>ROUNDDOWN((H24*0.5*0.3),0)</f>
        <v>83</v>
      </c>
      <c r="M24" s="33">
        <v>196</v>
      </c>
      <c r="N24" s="21"/>
      <c r="O24" s="43"/>
      <c r="P24" s="17"/>
      <c r="Q24" s="17"/>
      <c r="R24" s="18"/>
      <c r="S24" s="5"/>
    </row>
    <row r="25" spans="1:19" s="5" customFormat="1" ht="30" customHeight="1" x14ac:dyDescent="0.3">
      <c r="A25" s="37">
        <v>21</v>
      </c>
      <c r="B25" s="21" t="s">
        <v>24</v>
      </c>
      <c r="C25" s="21" t="s">
        <v>41</v>
      </c>
      <c r="D25" s="39" t="s">
        <v>53</v>
      </c>
      <c r="E25" s="44"/>
      <c r="F25" s="44"/>
      <c r="G25" s="32">
        <f t="shared" si="0"/>
        <v>841</v>
      </c>
      <c r="H25" s="32">
        <v>561</v>
      </c>
      <c r="I25" s="32"/>
      <c r="J25" s="32"/>
      <c r="K25" s="32">
        <f t="shared" si="3"/>
        <v>280</v>
      </c>
      <c r="L25" s="33">
        <f>ROUNDDOWN((H25*0.5*0.3),0)</f>
        <v>84</v>
      </c>
      <c r="M25" s="33">
        <f>ROUNDDOWN((H25*0.5*0.7),0)</f>
        <v>196</v>
      </c>
      <c r="N25" s="21"/>
      <c r="O25" s="43"/>
      <c r="P25" s="17"/>
      <c r="Q25" s="17"/>
      <c r="R25" s="18"/>
    </row>
    <row r="26" spans="1:19" s="4" customFormat="1" ht="30" customHeight="1" x14ac:dyDescent="0.3">
      <c r="A26" s="37">
        <v>22</v>
      </c>
      <c r="B26" s="21" t="s">
        <v>24</v>
      </c>
      <c r="C26" s="21" t="s">
        <v>41</v>
      </c>
      <c r="D26" s="39" t="s">
        <v>54</v>
      </c>
      <c r="E26" s="44"/>
      <c r="F26" s="44"/>
      <c r="G26" s="32">
        <f t="shared" si="0"/>
        <v>798</v>
      </c>
      <c r="H26" s="32">
        <v>532</v>
      </c>
      <c r="I26" s="32"/>
      <c r="J26" s="32"/>
      <c r="K26" s="32">
        <f t="shared" si="3"/>
        <v>266</v>
      </c>
      <c r="L26" s="33">
        <v>80</v>
      </c>
      <c r="M26" s="33">
        <f>ROUNDDOWN((H26*0.5*0.7),0)</f>
        <v>186</v>
      </c>
      <c r="N26" s="21"/>
      <c r="O26" s="43"/>
      <c r="P26" s="17"/>
      <c r="Q26" s="17"/>
      <c r="R26" s="18"/>
      <c r="S26" s="5"/>
    </row>
    <row r="27" spans="1:19" s="4" customFormat="1" ht="30" customHeight="1" x14ac:dyDescent="0.3">
      <c r="A27" s="37">
        <v>23</v>
      </c>
      <c r="B27" s="21" t="s">
        <v>24</v>
      </c>
      <c r="C27" s="21" t="s">
        <v>41</v>
      </c>
      <c r="D27" s="39" t="s">
        <v>55</v>
      </c>
      <c r="E27" s="44"/>
      <c r="F27" s="44"/>
      <c r="G27" s="32">
        <f>SUM(H27,K27)</f>
        <v>355</v>
      </c>
      <c r="H27" s="32">
        <v>237</v>
      </c>
      <c r="I27" s="32"/>
      <c r="J27" s="32"/>
      <c r="K27" s="32">
        <f t="shared" si="3"/>
        <v>118</v>
      </c>
      <c r="L27" s="33">
        <f>ROUNDDOWN((H27*0.5*0.3),0)</f>
        <v>35</v>
      </c>
      <c r="M27" s="33">
        <v>83</v>
      </c>
      <c r="N27" s="21"/>
      <c r="O27" s="43"/>
      <c r="P27" s="17"/>
      <c r="Q27" s="17"/>
      <c r="R27" s="18"/>
      <c r="S27" s="5"/>
    </row>
    <row r="28" spans="1:19" s="4" customFormat="1" ht="30" customHeight="1" x14ac:dyDescent="0.3">
      <c r="A28" s="37">
        <v>24</v>
      </c>
      <c r="B28" s="21" t="s">
        <v>24</v>
      </c>
      <c r="C28" s="21" t="s">
        <v>41</v>
      </c>
      <c r="D28" s="39" t="s">
        <v>56</v>
      </c>
      <c r="E28" s="44"/>
      <c r="F28" s="44"/>
      <c r="G28" s="32">
        <f t="shared" si="0"/>
        <v>405</v>
      </c>
      <c r="H28" s="32">
        <v>270</v>
      </c>
      <c r="I28" s="32"/>
      <c r="J28" s="32"/>
      <c r="K28" s="32">
        <f t="shared" si="3"/>
        <v>135</v>
      </c>
      <c r="L28" s="33">
        <f>ROUNDDOWN((H28*0.5*0.3),0)</f>
        <v>40</v>
      </c>
      <c r="M28" s="33">
        <v>95</v>
      </c>
      <c r="N28" s="21"/>
      <c r="O28" s="43"/>
      <c r="P28" s="17"/>
      <c r="Q28" s="17"/>
      <c r="R28" s="18"/>
      <c r="S28" s="5"/>
    </row>
    <row r="29" spans="1:19" s="4" customFormat="1" ht="30" customHeight="1" x14ac:dyDescent="0.3">
      <c r="A29" s="37">
        <v>25</v>
      </c>
      <c r="B29" s="21" t="s">
        <v>24</v>
      </c>
      <c r="C29" s="21" t="s">
        <v>41</v>
      </c>
      <c r="D29" s="39" t="s">
        <v>57</v>
      </c>
      <c r="E29" s="44"/>
      <c r="F29" s="44"/>
      <c r="G29" s="32">
        <f t="shared" si="0"/>
        <v>402</v>
      </c>
      <c r="H29" s="32">
        <v>268</v>
      </c>
      <c r="I29" s="32"/>
      <c r="J29" s="32"/>
      <c r="K29" s="32">
        <f t="shared" si="3"/>
        <v>134</v>
      </c>
      <c r="L29" s="33">
        <f>ROUNDDOWN((H29*0.5*0.3),0)</f>
        <v>40</v>
      </c>
      <c r="M29" s="33">
        <v>94</v>
      </c>
      <c r="N29" s="21"/>
      <c r="O29" s="43"/>
      <c r="P29" s="17"/>
      <c r="Q29" s="17"/>
      <c r="R29" s="18"/>
    </row>
    <row r="30" spans="1:19" s="4" customFormat="1" ht="30" customHeight="1" x14ac:dyDescent="0.3">
      <c r="A30" s="37">
        <v>26</v>
      </c>
      <c r="B30" s="21" t="s">
        <v>24</v>
      </c>
      <c r="C30" s="21" t="s">
        <v>41</v>
      </c>
      <c r="D30" s="39" t="s">
        <v>58</v>
      </c>
      <c r="E30" s="44"/>
      <c r="F30" s="44"/>
      <c r="G30" s="32">
        <f t="shared" si="0"/>
        <v>381</v>
      </c>
      <c r="H30" s="32">
        <v>254</v>
      </c>
      <c r="I30" s="32"/>
      <c r="J30" s="32"/>
      <c r="K30" s="32">
        <f t="shared" si="3"/>
        <v>127</v>
      </c>
      <c r="L30" s="33">
        <f>ROUNDDOWN((H30*0.5*0.3),0)</f>
        <v>38</v>
      </c>
      <c r="M30" s="33">
        <v>89</v>
      </c>
      <c r="N30" s="21"/>
      <c r="O30" s="43"/>
      <c r="P30" s="17"/>
      <c r="Q30" s="17"/>
      <c r="R30" s="18"/>
    </row>
    <row r="31" spans="1:19" s="4" customFormat="1" ht="30" customHeight="1" x14ac:dyDescent="0.3">
      <c r="A31" s="37">
        <v>27</v>
      </c>
      <c r="B31" s="21" t="s">
        <v>24</v>
      </c>
      <c r="C31" s="21" t="s">
        <v>41</v>
      </c>
      <c r="D31" s="39" t="s">
        <v>59</v>
      </c>
      <c r="E31" s="44"/>
      <c r="F31" s="44"/>
      <c r="G31" s="32">
        <f t="shared" si="0"/>
        <v>390</v>
      </c>
      <c r="H31" s="32">
        <v>260</v>
      </c>
      <c r="I31" s="32"/>
      <c r="J31" s="32"/>
      <c r="K31" s="32">
        <f t="shared" si="3"/>
        <v>130</v>
      </c>
      <c r="L31" s="33">
        <f>ROUNDDOWN((H31*0.5*0.3),0)</f>
        <v>39</v>
      </c>
      <c r="M31" s="33">
        <f>ROUNDDOWN((H31*0.5*0.7),0)</f>
        <v>91</v>
      </c>
      <c r="N31" s="21"/>
      <c r="O31" s="43"/>
      <c r="P31" s="17"/>
      <c r="Q31" s="17"/>
      <c r="R31" s="18"/>
    </row>
    <row r="32" spans="1:19" s="4" customFormat="1" ht="30" customHeight="1" x14ac:dyDescent="0.3">
      <c r="A32" s="37">
        <v>28</v>
      </c>
      <c r="B32" s="21" t="s">
        <v>24</v>
      </c>
      <c r="C32" s="21" t="s">
        <v>41</v>
      </c>
      <c r="D32" s="39" t="s">
        <v>60</v>
      </c>
      <c r="E32" s="39"/>
      <c r="F32" s="39"/>
      <c r="G32" s="32">
        <f t="shared" si="0"/>
        <v>378</v>
      </c>
      <c r="H32" s="32">
        <v>252</v>
      </c>
      <c r="I32" s="32"/>
      <c r="J32" s="32"/>
      <c r="K32" s="32">
        <f t="shared" si="3"/>
        <v>126</v>
      </c>
      <c r="L32" s="33">
        <v>38</v>
      </c>
      <c r="M32" s="33">
        <f>ROUNDDOWN((H32*0.5*0.7),0)</f>
        <v>88</v>
      </c>
      <c r="N32" s="21"/>
      <c r="O32" s="21"/>
      <c r="P32" s="17"/>
      <c r="Q32" s="17"/>
      <c r="R32" s="18"/>
    </row>
    <row r="33" spans="1:872" s="4" customFormat="1" ht="30" customHeight="1" x14ac:dyDescent="0.3">
      <c r="A33" s="37">
        <v>29</v>
      </c>
      <c r="B33" s="21" t="s">
        <v>24</v>
      </c>
      <c r="C33" s="21" t="s">
        <v>41</v>
      </c>
      <c r="D33" s="39" t="s">
        <v>61</v>
      </c>
      <c r="E33" s="39"/>
      <c r="F33" s="39"/>
      <c r="G33" s="32">
        <f t="shared" si="0"/>
        <v>687</v>
      </c>
      <c r="H33" s="32">
        <v>458</v>
      </c>
      <c r="I33" s="32"/>
      <c r="J33" s="32"/>
      <c r="K33" s="32">
        <f t="shared" si="3"/>
        <v>229</v>
      </c>
      <c r="L33" s="33">
        <v>69</v>
      </c>
      <c r="M33" s="33">
        <f>ROUNDDOWN((H33*0.5*0.7),0)</f>
        <v>160</v>
      </c>
      <c r="N33" s="21"/>
      <c r="O33" s="21"/>
      <c r="P33" s="17"/>
      <c r="Q33" s="17"/>
      <c r="R33" s="18"/>
    </row>
    <row r="34" spans="1:872" s="4" customFormat="1" ht="30" customHeight="1" x14ac:dyDescent="0.3">
      <c r="A34" s="37">
        <v>30</v>
      </c>
      <c r="B34" s="21" t="s">
        <v>24</v>
      </c>
      <c r="C34" s="21" t="s">
        <v>41</v>
      </c>
      <c r="D34" s="39" t="s">
        <v>62</v>
      </c>
      <c r="E34" s="39"/>
      <c r="F34" s="39"/>
      <c r="G34" s="32">
        <f t="shared" si="0"/>
        <v>672</v>
      </c>
      <c r="H34" s="32">
        <v>448</v>
      </c>
      <c r="I34" s="32"/>
      <c r="J34" s="32"/>
      <c r="K34" s="32">
        <f t="shared" si="3"/>
        <v>224</v>
      </c>
      <c r="L34" s="33">
        <f>ROUNDDOWN((H34*0.5*0.3),0)</f>
        <v>67</v>
      </c>
      <c r="M34" s="33">
        <v>157</v>
      </c>
      <c r="N34" s="21"/>
      <c r="O34" s="21"/>
      <c r="P34" s="17"/>
      <c r="Q34" s="17"/>
      <c r="R34" s="18"/>
    </row>
    <row r="35" spans="1:872" s="34" customFormat="1" ht="30" customHeight="1" x14ac:dyDescent="0.3">
      <c r="A35" s="37">
        <v>31</v>
      </c>
      <c r="B35" s="21" t="s">
        <v>24</v>
      </c>
      <c r="C35" s="21" t="s">
        <v>41</v>
      </c>
      <c r="D35" s="39" t="s">
        <v>63</v>
      </c>
      <c r="E35" s="39"/>
      <c r="F35" s="39"/>
      <c r="G35" s="32">
        <f t="shared" si="0"/>
        <v>972</v>
      </c>
      <c r="H35" s="32">
        <v>648</v>
      </c>
      <c r="I35" s="32"/>
      <c r="J35" s="32"/>
      <c r="K35" s="32">
        <f t="shared" si="3"/>
        <v>324</v>
      </c>
      <c r="L35" s="33">
        <f>ROUNDDOWN((H35*0.5*0.3),0)</f>
        <v>97</v>
      </c>
      <c r="M35" s="33">
        <v>227</v>
      </c>
      <c r="N35" s="21"/>
      <c r="O35" s="43"/>
      <c r="P35" s="17"/>
      <c r="Q35" s="17"/>
      <c r="R35" s="18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  <c r="JA35" s="35"/>
      <c r="JB35" s="35"/>
      <c r="JC35" s="35"/>
      <c r="JD35" s="35"/>
      <c r="JE35" s="35"/>
      <c r="JF35" s="35"/>
      <c r="JG35" s="35"/>
      <c r="JH35" s="35"/>
      <c r="JI35" s="35"/>
      <c r="JJ35" s="35"/>
      <c r="JK35" s="35"/>
      <c r="JL35" s="35"/>
      <c r="JM35" s="35"/>
      <c r="JN35" s="35"/>
      <c r="JO35" s="35"/>
      <c r="JP35" s="35"/>
      <c r="JQ35" s="35"/>
      <c r="JR35" s="35"/>
      <c r="JS35" s="35"/>
      <c r="JT35" s="35"/>
      <c r="JU35" s="35"/>
      <c r="JV35" s="35"/>
      <c r="JW35" s="35"/>
      <c r="JX35" s="35"/>
      <c r="JY35" s="35"/>
      <c r="JZ35" s="35"/>
      <c r="KA35" s="35"/>
      <c r="KB35" s="35"/>
      <c r="KC35" s="35"/>
      <c r="KD35" s="35"/>
      <c r="KE35" s="35"/>
      <c r="KF35" s="35"/>
      <c r="KG35" s="35"/>
      <c r="KH35" s="35"/>
      <c r="KI35" s="35"/>
      <c r="KJ35" s="35"/>
      <c r="KK35" s="35"/>
      <c r="KL35" s="35"/>
      <c r="KM35" s="35"/>
      <c r="KN35" s="35"/>
      <c r="KO35" s="35"/>
      <c r="KP35" s="35"/>
      <c r="KQ35" s="35"/>
      <c r="KR35" s="35"/>
      <c r="KS35" s="35"/>
      <c r="KT35" s="35"/>
      <c r="KU35" s="35"/>
      <c r="KV35" s="35"/>
      <c r="KW35" s="35"/>
      <c r="KX35" s="35"/>
      <c r="KY35" s="35"/>
      <c r="KZ35" s="35"/>
      <c r="LA35" s="35"/>
      <c r="LB35" s="35"/>
      <c r="LC35" s="35"/>
      <c r="LD35" s="35"/>
      <c r="LE35" s="35"/>
      <c r="LF35" s="35"/>
      <c r="LG35" s="35"/>
      <c r="LH35" s="35"/>
      <c r="LI35" s="35"/>
      <c r="LJ35" s="35"/>
      <c r="LK35" s="35"/>
      <c r="LL35" s="35"/>
      <c r="LM35" s="35"/>
      <c r="LN35" s="35"/>
      <c r="LO35" s="35"/>
      <c r="LP35" s="35"/>
      <c r="LQ35" s="35"/>
      <c r="LR35" s="35"/>
      <c r="LS35" s="35"/>
      <c r="LT35" s="35"/>
      <c r="LU35" s="35"/>
      <c r="LV35" s="35"/>
      <c r="LW35" s="35"/>
      <c r="LX35" s="35"/>
      <c r="LY35" s="35"/>
      <c r="LZ35" s="35"/>
      <c r="MA35" s="35"/>
      <c r="MB35" s="35"/>
      <c r="MC35" s="35"/>
      <c r="MD35" s="35"/>
      <c r="ME35" s="35"/>
      <c r="MF35" s="35"/>
      <c r="MG35" s="35"/>
      <c r="MH35" s="35"/>
      <c r="MI35" s="35"/>
      <c r="MJ35" s="35"/>
      <c r="MK35" s="35"/>
      <c r="ML35" s="35"/>
      <c r="MM35" s="35"/>
      <c r="MN35" s="35"/>
      <c r="MO35" s="35"/>
      <c r="MP35" s="35"/>
      <c r="MQ35" s="35"/>
      <c r="MR35" s="35"/>
      <c r="MS35" s="35"/>
      <c r="MT35" s="35"/>
      <c r="MU35" s="35"/>
      <c r="MV35" s="35"/>
      <c r="MW35" s="35"/>
      <c r="MX35" s="35"/>
      <c r="MY35" s="35"/>
      <c r="MZ35" s="35"/>
      <c r="NA35" s="35"/>
      <c r="NB35" s="35"/>
      <c r="NC35" s="35"/>
      <c r="ND35" s="35"/>
      <c r="NE35" s="35"/>
      <c r="NF35" s="35"/>
      <c r="NG35" s="35"/>
      <c r="NH35" s="35"/>
      <c r="NI35" s="35"/>
      <c r="NJ35" s="35"/>
      <c r="NK35" s="35"/>
      <c r="NL35" s="35"/>
      <c r="NM35" s="35"/>
      <c r="NN35" s="35"/>
      <c r="NO35" s="35"/>
      <c r="NP35" s="35"/>
      <c r="NQ35" s="35"/>
      <c r="NR35" s="35"/>
      <c r="NS35" s="35"/>
      <c r="NT35" s="35"/>
      <c r="NU35" s="35"/>
      <c r="NV35" s="35"/>
      <c r="NW35" s="35"/>
      <c r="NX35" s="35"/>
      <c r="NY35" s="35"/>
      <c r="NZ35" s="35"/>
      <c r="OA35" s="35"/>
      <c r="OB35" s="35"/>
      <c r="OC35" s="35"/>
      <c r="OD35" s="35"/>
      <c r="OE35" s="35"/>
      <c r="OF35" s="35"/>
      <c r="OG35" s="35"/>
      <c r="OH35" s="35"/>
      <c r="OI35" s="35"/>
      <c r="OJ35" s="35"/>
      <c r="OK35" s="35"/>
      <c r="OL35" s="35"/>
      <c r="OM35" s="35"/>
      <c r="ON35" s="35"/>
      <c r="OO35" s="35"/>
      <c r="OP35" s="35"/>
      <c r="OQ35" s="35"/>
      <c r="OR35" s="35"/>
      <c r="OS35" s="35"/>
      <c r="OT35" s="35"/>
      <c r="OU35" s="35"/>
      <c r="OV35" s="35"/>
      <c r="OW35" s="35"/>
      <c r="OX35" s="35"/>
      <c r="OY35" s="35"/>
      <c r="OZ35" s="35"/>
      <c r="PA35" s="35"/>
      <c r="PB35" s="35"/>
      <c r="PC35" s="35"/>
      <c r="PD35" s="35"/>
      <c r="PE35" s="35"/>
      <c r="PF35" s="35"/>
      <c r="PG35" s="35"/>
      <c r="PH35" s="35"/>
      <c r="PI35" s="35"/>
      <c r="PJ35" s="35"/>
      <c r="PK35" s="35"/>
      <c r="PL35" s="35"/>
      <c r="PM35" s="35"/>
      <c r="PN35" s="35"/>
      <c r="PO35" s="35"/>
      <c r="PP35" s="35"/>
      <c r="PQ35" s="35"/>
      <c r="PR35" s="35"/>
      <c r="PS35" s="35"/>
      <c r="PT35" s="35"/>
      <c r="PU35" s="35"/>
      <c r="PV35" s="35"/>
      <c r="PW35" s="35"/>
      <c r="PX35" s="35"/>
      <c r="PY35" s="35"/>
      <c r="PZ35" s="35"/>
      <c r="QA35" s="35"/>
      <c r="QB35" s="35"/>
      <c r="QC35" s="35"/>
      <c r="QD35" s="35"/>
      <c r="QE35" s="35"/>
      <c r="QF35" s="35"/>
      <c r="QG35" s="35"/>
      <c r="QH35" s="35"/>
      <c r="QI35" s="35"/>
      <c r="QJ35" s="35"/>
      <c r="QK35" s="35"/>
      <c r="QL35" s="35"/>
      <c r="QM35" s="35"/>
      <c r="QN35" s="35"/>
      <c r="QO35" s="35"/>
      <c r="QP35" s="35"/>
      <c r="QQ35" s="35"/>
      <c r="QR35" s="35"/>
      <c r="QS35" s="35"/>
      <c r="QT35" s="35"/>
      <c r="QU35" s="35"/>
      <c r="QV35" s="35"/>
      <c r="QW35" s="35"/>
      <c r="QX35" s="35"/>
      <c r="QY35" s="35"/>
      <c r="QZ35" s="35"/>
      <c r="RA35" s="35"/>
      <c r="RB35" s="35"/>
      <c r="RC35" s="35"/>
      <c r="RD35" s="35"/>
      <c r="RE35" s="35"/>
      <c r="RF35" s="35"/>
      <c r="RG35" s="35"/>
      <c r="RH35" s="35"/>
      <c r="RI35" s="35"/>
      <c r="RJ35" s="35"/>
      <c r="RK35" s="35"/>
      <c r="RL35" s="35"/>
      <c r="RM35" s="35"/>
      <c r="RN35" s="35"/>
      <c r="RO35" s="35"/>
      <c r="RP35" s="35"/>
      <c r="RQ35" s="35"/>
      <c r="RR35" s="35"/>
      <c r="RS35" s="35"/>
      <c r="RT35" s="35"/>
      <c r="RU35" s="35"/>
      <c r="RV35" s="35"/>
      <c r="RW35" s="35"/>
      <c r="RX35" s="35"/>
      <c r="RY35" s="35"/>
      <c r="RZ35" s="35"/>
      <c r="SA35" s="35"/>
      <c r="SB35" s="35"/>
      <c r="SC35" s="35"/>
      <c r="SD35" s="35"/>
      <c r="SE35" s="35"/>
      <c r="SF35" s="35"/>
      <c r="SG35" s="35"/>
      <c r="SH35" s="35"/>
      <c r="SI35" s="35"/>
      <c r="SJ35" s="35"/>
      <c r="SK35" s="35"/>
      <c r="SL35" s="35"/>
      <c r="SM35" s="35"/>
      <c r="SN35" s="35"/>
      <c r="SO35" s="35"/>
      <c r="SP35" s="35"/>
      <c r="SQ35" s="35"/>
      <c r="SR35" s="35"/>
      <c r="SS35" s="35"/>
      <c r="ST35" s="35"/>
      <c r="SU35" s="35"/>
      <c r="SV35" s="35"/>
      <c r="SW35" s="35"/>
      <c r="SX35" s="35"/>
      <c r="SY35" s="35"/>
      <c r="SZ35" s="35"/>
      <c r="TA35" s="35"/>
      <c r="TB35" s="35"/>
      <c r="TC35" s="35"/>
      <c r="TD35" s="35"/>
      <c r="TE35" s="35"/>
      <c r="TF35" s="35"/>
      <c r="TG35" s="35"/>
      <c r="TH35" s="35"/>
      <c r="TI35" s="35"/>
      <c r="TJ35" s="35"/>
      <c r="TK35" s="35"/>
      <c r="TL35" s="35"/>
      <c r="TM35" s="35"/>
      <c r="TN35" s="35"/>
      <c r="TO35" s="35"/>
      <c r="TP35" s="35"/>
      <c r="TQ35" s="35"/>
      <c r="TR35" s="35"/>
      <c r="TS35" s="35"/>
      <c r="TT35" s="35"/>
      <c r="TU35" s="35"/>
      <c r="TV35" s="35"/>
      <c r="TW35" s="35"/>
      <c r="TX35" s="35"/>
      <c r="TY35" s="35"/>
      <c r="TZ35" s="35"/>
      <c r="UA35" s="35"/>
      <c r="UB35" s="35"/>
      <c r="UC35" s="35"/>
      <c r="UD35" s="35"/>
      <c r="UE35" s="35"/>
      <c r="UF35" s="35"/>
      <c r="UG35" s="35"/>
      <c r="UH35" s="35"/>
      <c r="UI35" s="35"/>
      <c r="UJ35" s="35"/>
      <c r="UK35" s="35"/>
      <c r="UL35" s="35"/>
      <c r="UM35" s="35"/>
      <c r="UN35" s="35"/>
      <c r="UO35" s="35"/>
      <c r="UP35" s="35"/>
      <c r="UQ35" s="35"/>
      <c r="UR35" s="35"/>
      <c r="US35" s="35"/>
      <c r="UT35" s="35"/>
      <c r="UU35" s="35"/>
      <c r="UV35" s="35"/>
      <c r="UW35" s="35"/>
      <c r="UX35" s="35"/>
      <c r="UY35" s="35"/>
      <c r="UZ35" s="35"/>
      <c r="VA35" s="35"/>
      <c r="VB35" s="35"/>
      <c r="VC35" s="35"/>
      <c r="VD35" s="35"/>
      <c r="VE35" s="35"/>
      <c r="VF35" s="35"/>
      <c r="VG35" s="35"/>
      <c r="VH35" s="35"/>
      <c r="VI35" s="35"/>
      <c r="VJ35" s="35"/>
      <c r="VK35" s="35"/>
      <c r="VL35" s="35"/>
      <c r="VM35" s="35"/>
      <c r="VN35" s="35"/>
      <c r="VO35" s="35"/>
      <c r="VP35" s="35"/>
      <c r="VQ35" s="35"/>
      <c r="VR35" s="35"/>
      <c r="VS35" s="35"/>
      <c r="VT35" s="35"/>
      <c r="VU35" s="35"/>
      <c r="VV35" s="35"/>
      <c r="VW35" s="35"/>
      <c r="VX35" s="35"/>
      <c r="VY35" s="35"/>
      <c r="VZ35" s="35"/>
      <c r="WA35" s="35"/>
      <c r="WB35" s="35"/>
      <c r="WC35" s="35"/>
      <c r="WD35" s="35"/>
      <c r="WE35" s="35"/>
      <c r="WF35" s="35"/>
      <c r="WG35" s="35"/>
      <c r="WH35" s="35"/>
      <c r="WI35" s="35"/>
      <c r="WJ35" s="35"/>
      <c r="WK35" s="35"/>
      <c r="WL35" s="35"/>
      <c r="WM35" s="35"/>
      <c r="WN35" s="35"/>
      <c r="WO35" s="35"/>
      <c r="WP35" s="35"/>
      <c r="WQ35" s="35"/>
      <c r="WR35" s="35"/>
      <c r="WS35" s="35"/>
      <c r="WT35" s="35"/>
      <c r="WU35" s="35"/>
      <c r="WV35" s="35"/>
      <c r="WW35" s="35"/>
      <c r="WX35" s="35"/>
      <c r="WY35" s="35"/>
      <c r="WZ35" s="35"/>
      <c r="XA35" s="35"/>
      <c r="XB35" s="35"/>
      <c r="XC35" s="35"/>
      <c r="XD35" s="35"/>
      <c r="XE35" s="35"/>
      <c r="XF35" s="35"/>
      <c r="XG35" s="35"/>
      <c r="XH35" s="35"/>
      <c r="XI35" s="35"/>
      <c r="XJ35" s="35"/>
      <c r="XK35" s="35"/>
      <c r="XL35" s="35"/>
      <c r="XM35" s="35"/>
      <c r="XN35" s="35"/>
      <c r="XO35" s="35"/>
      <c r="XP35" s="35"/>
      <c r="XQ35" s="35"/>
      <c r="XR35" s="35"/>
      <c r="XS35" s="35"/>
      <c r="XT35" s="35"/>
      <c r="XU35" s="35"/>
      <c r="XV35" s="35"/>
      <c r="XW35" s="35"/>
      <c r="XX35" s="35"/>
      <c r="XY35" s="35"/>
      <c r="XZ35" s="35"/>
      <c r="YA35" s="35"/>
      <c r="YB35" s="35"/>
      <c r="YC35" s="35"/>
      <c r="YD35" s="35"/>
      <c r="YE35" s="35"/>
      <c r="YF35" s="35"/>
      <c r="YG35" s="35"/>
      <c r="YH35" s="35"/>
      <c r="YI35" s="35"/>
      <c r="YJ35" s="35"/>
      <c r="YK35" s="35"/>
      <c r="YL35" s="35"/>
      <c r="YM35" s="35"/>
      <c r="YN35" s="35"/>
      <c r="YO35" s="35"/>
      <c r="YP35" s="35"/>
      <c r="YQ35" s="35"/>
      <c r="YR35" s="35"/>
      <c r="YS35" s="35"/>
      <c r="YT35" s="35"/>
      <c r="YU35" s="35"/>
      <c r="YV35" s="35"/>
      <c r="YW35" s="35"/>
      <c r="YX35" s="35"/>
      <c r="YY35" s="35"/>
      <c r="YZ35" s="35"/>
      <c r="ZA35" s="35"/>
      <c r="ZB35" s="35"/>
      <c r="ZC35" s="35"/>
      <c r="ZD35" s="35"/>
      <c r="ZE35" s="35"/>
      <c r="ZF35" s="35"/>
      <c r="ZG35" s="35"/>
      <c r="ZH35" s="35"/>
      <c r="ZI35" s="35"/>
      <c r="ZJ35" s="35"/>
      <c r="ZK35" s="35"/>
      <c r="ZL35" s="35"/>
      <c r="ZM35" s="35"/>
      <c r="ZN35" s="35"/>
      <c r="ZO35" s="35"/>
      <c r="ZP35" s="35"/>
      <c r="ZQ35" s="35"/>
      <c r="ZR35" s="35"/>
      <c r="ZS35" s="35"/>
      <c r="ZT35" s="35"/>
      <c r="ZU35" s="35"/>
      <c r="ZV35" s="35"/>
      <c r="ZW35" s="35"/>
      <c r="ZX35" s="35"/>
      <c r="ZY35" s="35"/>
      <c r="ZZ35" s="35"/>
      <c r="AAA35" s="35"/>
      <c r="AAB35" s="35"/>
      <c r="AAC35" s="35"/>
      <c r="AAD35" s="35"/>
      <c r="AAE35" s="35"/>
      <c r="AAF35" s="35"/>
      <c r="AAG35" s="35"/>
      <c r="AAH35" s="35"/>
      <c r="AAI35" s="35"/>
      <c r="AAJ35" s="35"/>
      <c r="AAK35" s="35"/>
      <c r="AAL35" s="35"/>
      <c r="AAM35" s="35"/>
      <c r="AAN35" s="35"/>
      <c r="AAO35" s="35"/>
      <c r="AAP35" s="35"/>
      <c r="AAQ35" s="35"/>
      <c r="AAR35" s="35"/>
      <c r="AAS35" s="35"/>
      <c r="AAT35" s="35"/>
      <c r="AAU35" s="35"/>
      <c r="AAV35" s="35"/>
      <c r="AAW35" s="35"/>
      <c r="AAX35" s="35"/>
      <c r="AAY35" s="35"/>
      <c r="AAZ35" s="35"/>
      <c r="ABA35" s="35"/>
      <c r="ABB35" s="35"/>
      <c r="ABC35" s="35"/>
      <c r="ABD35" s="35"/>
      <c r="ABE35" s="35"/>
      <c r="ABF35" s="35"/>
      <c r="ABG35" s="35"/>
      <c r="ABH35" s="35"/>
      <c r="ABI35" s="35"/>
      <c r="ABJ35" s="35"/>
      <c r="ABK35" s="35"/>
      <c r="ABL35" s="35"/>
      <c r="ABM35" s="35"/>
      <c r="ABN35" s="35"/>
      <c r="ABO35" s="35"/>
      <c r="ABP35" s="35"/>
      <c r="ABQ35" s="35"/>
      <c r="ABR35" s="35"/>
      <c r="ABS35" s="35"/>
      <c r="ABT35" s="35"/>
      <c r="ABU35" s="35"/>
      <c r="ABV35" s="35"/>
      <c r="ABW35" s="35"/>
      <c r="ABX35" s="35"/>
      <c r="ABY35" s="35"/>
      <c r="ABZ35" s="35"/>
      <c r="ACA35" s="35"/>
      <c r="ACB35" s="35"/>
      <c r="ACC35" s="35"/>
      <c r="ACD35" s="35"/>
      <c r="ACE35" s="35"/>
      <c r="ACF35" s="35"/>
      <c r="ACG35" s="35"/>
      <c r="ACH35" s="35"/>
      <c r="ACI35" s="35"/>
      <c r="ACJ35" s="35"/>
      <c r="ACK35" s="35"/>
      <c r="ACL35" s="35"/>
      <c r="ACM35" s="35"/>
      <c r="ACN35" s="35"/>
      <c r="ACO35" s="35"/>
      <c r="ACP35" s="35"/>
      <c r="ACQ35" s="35"/>
      <c r="ACR35" s="35"/>
      <c r="ACS35" s="35"/>
      <c r="ACT35" s="35"/>
      <c r="ACU35" s="35"/>
      <c r="ACV35" s="35"/>
      <c r="ACW35" s="35"/>
      <c r="ACX35" s="35"/>
      <c r="ACY35" s="35"/>
      <c r="ACZ35" s="35"/>
      <c r="ADA35" s="35"/>
      <c r="ADB35" s="35"/>
      <c r="ADC35" s="35"/>
      <c r="ADD35" s="35"/>
      <c r="ADE35" s="35"/>
      <c r="ADF35" s="35"/>
      <c r="ADG35" s="35"/>
      <c r="ADH35" s="35"/>
      <c r="ADI35" s="35"/>
      <c r="ADJ35" s="35"/>
      <c r="ADK35" s="35"/>
      <c r="ADL35" s="35"/>
      <c r="ADM35" s="35"/>
      <c r="ADN35" s="35"/>
      <c r="ADO35" s="35"/>
      <c r="ADP35" s="35"/>
      <c r="ADQ35" s="35"/>
      <c r="ADR35" s="35"/>
      <c r="ADS35" s="35"/>
      <c r="ADT35" s="35"/>
      <c r="ADU35" s="35"/>
      <c r="ADV35" s="35"/>
      <c r="ADW35" s="35"/>
      <c r="ADX35" s="35"/>
      <c r="ADY35" s="35"/>
      <c r="ADZ35" s="35"/>
      <c r="AEA35" s="35"/>
      <c r="AEB35" s="35"/>
      <c r="AEC35" s="35"/>
      <c r="AED35" s="35"/>
      <c r="AEE35" s="35"/>
      <c r="AEF35" s="35"/>
      <c r="AEG35" s="35"/>
      <c r="AEH35" s="35"/>
      <c r="AEI35" s="35"/>
      <c r="AEJ35" s="35"/>
      <c r="AEK35" s="35"/>
      <c r="AEL35" s="35"/>
      <c r="AEM35" s="35"/>
      <c r="AEN35" s="35"/>
      <c r="AEO35" s="35"/>
      <c r="AEP35" s="35"/>
      <c r="AEQ35" s="35"/>
      <c r="AER35" s="35"/>
      <c r="AES35" s="35"/>
      <c r="AET35" s="35"/>
      <c r="AEU35" s="35"/>
      <c r="AEV35" s="35"/>
      <c r="AEW35" s="35"/>
      <c r="AEX35" s="35"/>
      <c r="AEY35" s="35"/>
      <c r="AEZ35" s="35"/>
      <c r="AFA35" s="35"/>
      <c r="AFB35" s="35"/>
      <c r="AFC35" s="35"/>
      <c r="AFD35" s="35"/>
      <c r="AFE35" s="35"/>
      <c r="AFF35" s="35"/>
      <c r="AFG35" s="35"/>
      <c r="AFH35" s="35"/>
      <c r="AFI35" s="35"/>
      <c r="AFJ35" s="35"/>
      <c r="AFK35" s="35"/>
      <c r="AFL35" s="35"/>
      <c r="AFM35" s="35"/>
      <c r="AFN35" s="35"/>
      <c r="AFO35" s="35"/>
      <c r="AFP35" s="35"/>
      <c r="AFQ35" s="35"/>
      <c r="AFR35" s="35"/>
      <c r="AFS35" s="35"/>
      <c r="AFT35" s="35"/>
      <c r="AFU35" s="35"/>
      <c r="AFV35" s="35"/>
      <c r="AFW35" s="35"/>
      <c r="AFX35" s="35"/>
      <c r="AFY35" s="35"/>
      <c r="AFZ35" s="35"/>
      <c r="AGA35" s="35"/>
      <c r="AGB35" s="35"/>
      <c r="AGC35" s="35"/>
      <c r="AGD35" s="35"/>
      <c r="AGE35" s="35"/>
      <c r="AGF35" s="35"/>
      <c r="AGG35" s="35"/>
      <c r="AGH35" s="35"/>
      <c r="AGI35" s="35"/>
      <c r="AGJ35" s="35"/>
      <c r="AGK35" s="35"/>
      <c r="AGL35" s="35"/>
      <c r="AGM35" s="35"/>
      <c r="AGN35" s="35"/>
    </row>
    <row r="36" spans="1:872" s="4" customFormat="1" ht="30" customHeight="1" x14ac:dyDescent="0.3">
      <c r="A36" s="37">
        <v>32</v>
      </c>
      <c r="B36" s="21" t="s">
        <v>24</v>
      </c>
      <c r="C36" s="21" t="s">
        <v>65</v>
      </c>
      <c r="D36" s="39" t="s">
        <v>66</v>
      </c>
      <c r="E36" s="44"/>
      <c r="F36" s="44"/>
      <c r="G36" s="32">
        <f t="shared" si="0"/>
        <v>594</v>
      </c>
      <c r="H36" s="32">
        <v>396</v>
      </c>
      <c r="I36" s="32"/>
      <c r="J36" s="32"/>
      <c r="K36" s="55">
        <f>SUM(L36:M36)</f>
        <v>198</v>
      </c>
      <c r="L36" s="63">
        <f>ROUNDDOWN((H36*0.5*0.3),0)</f>
        <v>59</v>
      </c>
      <c r="M36" s="63">
        <v>139</v>
      </c>
      <c r="N36" s="21"/>
      <c r="O36" s="43"/>
      <c r="P36" s="17"/>
      <c r="Q36" s="17"/>
      <c r="R36" s="18"/>
    </row>
    <row r="37" spans="1:872" s="4" customFormat="1" ht="30" customHeight="1" x14ac:dyDescent="0.3">
      <c r="A37" s="37">
        <v>33</v>
      </c>
      <c r="B37" s="21" t="s">
        <v>24</v>
      </c>
      <c r="C37" s="21" t="s">
        <v>64</v>
      </c>
      <c r="D37" s="39" t="s">
        <v>67</v>
      </c>
      <c r="E37" s="44"/>
      <c r="F37" s="44"/>
      <c r="G37" s="32">
        <f t="shared" si="0"/>
        <v>600</v>
      </c>
      <c r="H37" s="32">
        <v>400</v>
      </c>
      <c r="I37" s="32"/>
      <c r="J37" s="32"/>
      <c r="K37" s="32">
        <f t="shared" si="3"/>
        <v>200</v>
      </c>
      <c r="L37" s="33">
        <f>ROUNDDOWN((H37*0.5*0.3),0)</f>
        <v>60</v>
      </c>
      <c r="M37" s="33">
        <f t="shared" ref="M37:M44" si="4">ROUNDDOWN((H37*0.5*0.7),0)</f>
        <v>140</v>
      </c>
      <c r="N37" s="21"/>
      <c r="O37" s="43"/>
      <c r="P37" s="17"/>
      <c r="Q37" s="17"/>
      <c r="R37" s="18"/>
    </row>
    <row r="38" spans="1:872" s="4" customFormat="1" ht="30" customHeight="1" x14ac:dyDescent="0.3">
      <c r="A38" s="37">
        <v>34</v>
      </c>
      <c r="B38" s="21" t="s">
        <v>24</v>
      </c>
      <c r="C38" s="21" t="s">
        <v>64</v>
      </c>
      <c r="D38" s="39" t="s">
        <v>68</v>
      </c>
      <c r="E38" s="39"/>
      <c r="F38" s="39"/>
      <c r="G38" s="32">
        <f>SUM(H38,K38)</f>
        <v>600</v>
      </c>
      <c r="H38" s="32">
        <v>400</v>
      </c>
      <c r="I38" s="32"/>
      <c r="J38" s="32"/>
      <c r="K38" s="32">
        <f t="shared" si="3"/>
        <v>200</v>
      </c>
      <c r="L38" s="33">
        <f>ROUNDDOWN((H38*0.5*0.3),0)</f>
        <v>60</v>
      </c>
      <c r="M38" s="33">
        <f t="shared" si="4"/>
        <v>140</v>
      </c>
      <c r="N38" s="21"/>
      <c r="O38" s="43"/>
      <c r="P38" s="17"/>
      <c r="Q38" s="17"/>
      <c r="R38" s="18"/>
    </row>
    <row r="39" spans="1:872" s="4" customFormat="1" ht="30" customHeight="1" x14ac:dyDescent="0.3">
      <c r="A39" s="37">
        <v>35</v>
      </c>
      <c r="B39" s="21" t="s">
        <v>24</v>
      </c>
      <c r="C39" s="21" t="s">
        <v>64</v>
      </c>
      <c r="D39" s="39" t="s">
        <v>69</v>
      </c>
      <c r="E39" s="39"/>
      <c r="F39" s="39"/>
      <c r="G39" s="32">
        <f t="shared" si="0"/>
        <v>295</v>
      </c>
      <c r="H39" s="32">
        <v>197</v>
      </c>
      <c r="I39" s="32"/>
      <c r="J39" s="32"/>
      <c r="K39" s="32">
        <f t="shared" si="3"/>
        <v>98</v>
      </c>
      <c r="L39" s="33">
        <v>30</v>
      </c>
      <c r="M39" s="33">
        <f t="shared" si="4"/>
        <v>68</v>
      </c>
      <c r="N39" s="21"/>
      <c r="O39" s="43"/>
      <c r="P39" s="17"/>
      <c r="Q39" s="17"/>
      <c r="R39" s="18"/>
    </row>
    <row r="40" spans="1:872" s="4" customFormat="1" ht="30" customHeight="1" x14ac:dyDescent="0.3">
      <c r="A40" s="37">
        <v>36</v>
      </c>
      <c r="B40" s="21" t="s">
        <v>24</v>
      </c>
      <c r="C40" s="21" t="s">
        <v>64</v>
      </c>
      <c r="D40" s="39" t="s">
        <v>70</v>
      </c>
      <c r="E40" s="39"/>
      <c r="F40" s="39"/>
      <c r="G40" s="32">
        <f t="shared" ref="G40" si="5">SUM(H40,K40)</f>
        <v>286</v>
      </c>
      <c r="H40" s="32">
        <v>191</v>
      </c>
      <c r="I40" s="32"/>
      <c r="J40" s="32"/>
      <c r="K40" s="32">
        <f t="shared" si="3"/>
        <v>95</v>
      </c>
      <c r="L40" s="33">
        <v>29</v>
      </c>
      <c r="M40" s="33">
        <f t="shared" si="4"/>
        <v>66</v>
      </c>
      <c r="N40" s="21"/>
      <c r="O40" s="43"/>
      <c r="P40" s="17"/>
      <c r="Q40" s="17"/>
      <c r="R40" s="18"/>
    </row>
    <row r="41" spans="1:872" s="4" customFormat="1" ht="31.5" customHeight="1" x14ac:dyDescent="0.3">
      <c r="A41" s="37">
        <v>37</v>
      </c>
      <c r="B41" s="21" t="s">
        <v>24</v>
      </c>
      <c r="C41" s="21" t="s">
        <v>64</v>
      </c>
      <c r="D41" s="39" t="s">
        <v>71</v>
      </c>
      <c r="E41" s="39"/>
      <c r="F41" s="39"/>
      <c r="G41" s="32">
        <f t="shared" ref="G41:G47" si="6">SUM(H41,K41)</f>
        <v>325</v>
      </c>
      <c r="H41" s="32">
        <v>217</v>
      </c>
      <c r="I41" s="32"/>
      <c r="J41" s="32"/>
      <c r="K41" s="32">
        <f t="shared" si="3"/>
        <v>108</v>
      </c>
      <c r="L41" s="33">
        <v>33</v>
      </c>
      <c r="M41" s="33">
        <f t="shared" si="4"/>
        <v>75</v>
      </c>
      <c r="N41" s="21"/>
      <c r="O41" s="43"/>
      <c r="P41" s="17"/>
      <c r="Q41" s="17"/>
      <c r="R41" s="18"/>
    </row>
    <row r="42" spans="1:872" s="4" customFormat="1" ht="30" customHeight="1" x14ac:dyDescent="0.3">
      <c r="A42" s="37">
        <v>38</v>
      </c>
      <c r="B42" s="21" t="s">
        <v>24</v>
      </c>
      <c r="C42" s="21" t="s">
        <v>64</v>
      </c>
      <c r="D42" s="39" t="s">
        <v>72</v>
      </c>
      <c r="E42" s="39"/>
      <c r="F42" s="39"/>
      <c r="G42" s="32">
        <f t="shared" si="6"/>
        <v>304</v>
      </c>
      <c r="H42" s="32">
        <v>203</v>
      </c>
      <c r="I42" s="32"/>
      <c r="J42" s="32"/>
      <c r="K42" s="32">
        <f t="shared" si="3"/>
        <v>101</v>
      </c>
      <c r="L42" s="33">
        <f>ROUNDDOWN((H42*0.5*0.3),0)</f>
        <v>30</v>
      </c>
      <c r="M42" s="33">
        <f t="shared" si="4"/>
        <v>71</v>
      </c>
      <c r="N42" s="21"/>
      <c r="O42" s="43"/>
      <c r="P42" s="17"/>
      <c r="Q42" s="17"/>
      <c r="R42" s="18"/>
    </row>
    <row r="43" spans="1:872" s="5" customFormat="1" ht="30" customHeight="1" x14ac:dyDescent="0.3">
      <c r="A43" s="37">
        <v>39</v>
      </c>
      <c r="B43" s="21" t="s">
        <v>24</v>
      </c>
      <c r="C43" s="21" t="s">
        <v>64</v>
      </c>
      <c r="D43" s="39" t="s">
        <v>73</v>
      </c>
      <c r="E43" s="39"/>
      <c r="F43" s="39"/>
      <c r="G43" s="32">
        <f t="shared" si="6"/>
        <v>349</v>
      </c>
      <c r="H43" s="32">
        <v>233</v>
      </c>
      <c r="I43" s="32"/>
      <c r="J43" s="32"/>
      <c r="K43" s="32">
        <f t="shared" si="3"/>
        <v>116</v>
      </c>
      <c r="L43" s="33">
        <v>35</v>
      </c>
      <c r="M43" s="33">
        <f t="shared" si="4"/>
        <v>81</v>
      </c>
      <c r="N43" s="21"/>
      <c r="O43" s="43"/>
      <c r="P43" s="17"/>
      <c r="Q43" s="17"/>
      <c r="R43" s="18"/>
    </row>
    <row r="44" spans="1:872" s="4" customFormat="1" ht="30" customHeight="1" x14ac:dyDescent="0.3">
      <c r="A44" s="37">
        <v>40</v>
      </c>
      <c r="B44" s="21" t="s">
        <v>24</v>
      </c>
      <c r="C44" s="21" t="s">
        <v>64</v>
      </c>
      <c r="D44" s="39" t="s">
        <v>74</v>
      </c>
      <c r="E44" s="39"/>
      <c r="F44" s="39"/>
      <c r="G44" s="32">
        <f t="shared" si="6"/>
        <v>366</v>
      </c>
      <c r="H44" s="32">
        <v>244</v>
      </c>
      <c r="I44" s="32"/>
      <c r="J44" s="32"/>
      <c r="K44" s="32">
        <f t="shared" si="3"/>
        <v>122</v>
      </c>
      <c r="L44" s="33">
        <v>37</v>
      </c>
      <c r="M44" s="33">
        <f t="shared" si="4"/>
        <v>85</v>
      </c>
      <c r="N44" s="21"/>
      <c r="O44" s="43"/>
      <c r="P44" s="17"/>
      <c r="Q44" s="17"/>
      <c r="R44" s="18"/>
    </row>
    <row r="45" spans="1:872" s="4" customFormat="1" ht="30" customHeight="1" x14ac:dyDescent="0.3">
      <c r="A45" s="37">
        <v>41</v>
      </c>
      <c r="B45" s="21" t="s">
        <v>24</v>
      </c>
      <c r="C45" s="21" t="s">
        <v>64</v>
      </c>
      <c r="D45" s="39" t="s">
        <v>75</v>
      </c>
      <c r="E45" s="39"/>
      <c r="F45" s="39"/>
      <c r="G45" s="32">
        <f t="shared" si="6"/>
        <v>384</v>
      </c>
      <c r="H45" s="32">
        <v>256</v>
      </c>
      <c r="I45" s="32"/>
      <c r="J45" s="32"/>
      <c r="K45" s="32">
        <f t="shared" si="3"/>
        <v>128</v>
      </c>
      <c r="L45" s="33">
        <f>ROUNDDOWN((H45*0.5*0.3),0)</f>
        <v>38</v>
      </c>
      <c r="M45" s="33">
        <v>90</v>
      </c>
      <c r="N45" s="21"/>
      <c r="O45" s="43"/>
      <c r="P45" s="17"/>
      <c r="Q45" s="17"/>
      <c r="R45" s="18"/>
    </row>
    <row r="46" spans="1:872" s="4" customFormat="1" ht="30" customHeight="1" x14ac:dyDescent="0.3">
      <c r="A46" s="37">
        <v>42</v>
      </c>
      <c r="B46" s="21" t="s">
        <v>24</v>
      </c>
      <c r="C46" s="21" t="s">
        <v>64</v>
      </c>
      <c r="D46" s="39" t="s">
        <v>76</v>
      </c>
      <c r="E46" s="39"/>
      <c r="F46" s="39"/>
      <c r="G46" s="32">
        <f t="shared" si="6"/>
        <v>393</v>
      </c>
      <c r="H46" s="32">
        <v>262</v>
      </c>
      <c r="I46" s="32"/>
      <c r="J46" s="32"/>
      <c r="K46" s="32">
        <f t="shared" si="3"/>
        <v>131</v>
      </c>
      <c r="L46" s="33">
        <f>ROUNDDOWN((H46*0.5*0.3),0)</f>
        <v>39</v>
      </c>
      <c r="M46" s="33">
        <v>92</v>
      </c>
      <c r="N46" s="21"/>
      <c r="O46" s="43"/>
      <c r="P46" s="17"/>
      <c r="Q46" s="17"/>
      <c r="R46" s="18"/>
    </row>
    <row r="47" spans="1:872" s="4" customFormat="1" ht="30" customHeight="1" x14ac:dyDescent="0.3">
      <c r="A47" s="37">
        <v>43</v>
      </c>
      <c r="B47" s="21" t="s">
        <v>24</v>
      </c>
      <c r="C47" s="21" t="s">
        <v>64</v>
      </c>
      <c r="D47" s="39" t="s">
        <v>77</v>
      </c>
      <c r="E47" s="39"/>
      <c r="F47" s="39"/>
      <c r="G47" s="32">
        <f t="shared" si="6"/>
        <v>318</v>
      </c>
      <c r="H47" s="32">
        <v>212</v>
      </c>
      <c r="I47" s="32"/>
      <c r="J47" s="32"/>
      <c r="K47" s="32">
        <f t="shared" ref="K47:K78" si="7">SUM(L47:M47)</f>
        <v>106</v>
      </c>
      <c r="L47" s="33">
        <v>32</v>
      </c>
      <c r="M47" s="33">
        <f>ROUNDDOWN((H47*0.5*0.7),0)</f>
        <v>74</v>
      </c>
      <c r="N47" s="21"/>
      <c r="O47" s="43"/>
      <c r="P47" s="17"/>
      <c r="Q47" s="17"/>
      <c r="R47" s="18"/>
      <c r="S47" s="5"/>
    </row>
    <row r="48" spans="1:872" s="4" customFormat="1" ht="30" customHeight="1" x14ac:dyDescent="0.3">
      <c r="A48" s="37">
        <v>44</v>
      </c>
      <c r="B48" s="21" t="s">
        <v>24</v>
      </c>
      <c r="C48" s="21" t="s">
        <v>64</v>
      </c>
      <c r="D48" s="39" t="s">
        <v>78</v>
      </c>
      <c r="E48" s="39"/>
      <c r="F48" s="39"/>
      <c r="G48" s="32">
        <f t="shared" si="0"/>
        <v>288</v>
      </c>
      <c r="H48" s="32">
        <v>192</v>
      </c>
      <c r="I48" s="32"/>
      <c r="J48" s="32"/>
      <c r="K48" s="32">
        <f t="shared" si="7"/>
        <v>96</v>
      </c>
      <c r="L48" s="33">
        <v>29</v>
      </c>
      <c r="M48" s="33">
        <f>ROUNDDOWN((H48*0.5*0.7),0)</f>
        <v>67</v>
      </c>
      <c r="N48" s="21"/>
      <c r="O48" s="43"/>
      <c r="P48" s="17"/>
      <c r="Q48" s="17"/>
      <c r="R48" s="18"/>
    </row>
    <row r="49" spans="1:18" s="4" customFormat="1" ht="30" customHeight="1" x14ac:dyDescent="0.3">
      <c r="A49" s="37">
        <v>45</v>
      </c>
      <c r="B49" s="21" t="s">
        <v>24</v>
      </c>
      <c r="C49" s="21" t="s">
        <v>64</v>
      </c>
      <c r="D49" s="39" t="s">
        <v>79</v>
      </c>
      <c r="E49" s="39"/>
      <c r="F49" s="39"/>
      <c r="G49" s="32">
        <f t="shared" si="0"/>
        <v>321</v>
      </c>
      <c r="H49" s="32">
        <v>214</v>
      </c>
      <c r="I49" s="32"/>
      <c r="J49" s="32"/>
      <c r="K49" s="32">
        <f t="shared" si="7"/>
        <v>107</v>
      </c>
      <c r="L49" s="33">
        <f>ROUNDDOWN((H49*0.5*0.3),0)</f>
        <v>32</v>
      </c>
      <c r="M49" s="33">
        <v>75</v>
      </c>
      <c r="N49" s="21"/>
      <c r="O49" s="43"/>
      <c r="P49" s="17"/>
      <c r="Q49" s="17"/>
      <c r="R49" s="18"/>
    </row>
    <row r="50" spans="1:18" s="4" customFormat="1" ht="30" customHeight="1" x14ac:dyDescent="0.3">
      <c r="A50" s="37">
        <v>46</v>
      </c>
      <c r="B50" s="21" t="s">
        <v>24</v>
      </c>
      <c r="C50" s="38" t="s">
        <v>80</v>
      </c>
      <c r="D50" s="39" t="s">
        <v>81</v>
      </c>
      <c r="E50" s="39"/>
      <c r="F50" s="39"/>
      <c r="G50" s="32">
        <f t="shared" si="0"/>
        <v>231</v>
      </c>
      <c r="H50" s="32">
        <v>154</v>
      </c>
      <c r="I50" s="32"/>
      <c r="J50" s="32"/>
      <c r="K50" s="32">
        <f t="shared" si="7"/>
        <v>77</v>
      </c>
      <c r="L50" s="33">
        <f>ROUNDDOWN((H50*0.5*0.3),0)</f>
        <v>23</v>
      </c>
      <c r="M50" s="33">
        <v>54</v>
      </c>
      <c r="N50" s="21"/>
      <c r="O50" s="43"/>
      <c r="P50" s="17"/>
      <c r="Q50" s="17"/>
      <c r="R50" s="18"/>
    </row>
    <row r="51" spans="1:18" s="4" customFormat="1" ht="30" customHeight="1" x14ac:dyDescent="0.3">
      <c r="A51" s="37">
        <v>47</v>
      </c>
      <c r="B51" s="21" t="s">
        <v>24</v>
      </c>
      <c r="C51" s="38" t="s">
        <v>80</v>
      </c>
      <c r="D51" s="39" t="s">
        <v>82</v>
      </c>
      <c r="E51" s="39"/>
      <c r="F51" s="39"/>
      <c r="G51" s="32">
        <f t="shared" si="0"/>
        <v>285</v>
      </c>
      <c r="H51" s="32">
        <v>190</v>
      </c>
      <c r="I51" s="32"/>
      <c r="J51" s="32"/>
      <c r="K51" s="32">
        <f t="shared" si="7"/>
        <v>95</v>
      </c>
      <c r="L51" s="33">
        <v>29</v>
      </c>
      <c r="M51" s="33">
        <f>ROUNDDOWN((H51*0.5*0.7),0)</f>
        <v>66</v>
      </c>
      <c r="N51" s="21"/>
      <c r="O51" s="43"/>
      <c r="P51" s="17"/>
      <c r="Q51" s="17"/>
      <c r="R51" s="18"/>
    </row>
    <row r="52" spans="1:18" s="4" customFormat="1" ht="30" customHeight="1" x14ac:dyDescent="0.3">
      <c r="A52" s="37">
        <v>48</v>
      </c>
      <c r="B52" s="21" t="s">
        <v>24</v>
      </c>
      <c r="C52" s="50" t="s">
        <v>83</v>
      </c>
      <c r="D52" s="39" t="s">
        <v>84</v>
      </c>
      <c r="E52" s="39"/>
      <c r="F52" s="39"/>
      <c r="G52" s="32">
        <f t="shared" si="0"/>
        <v>252</v>
      </c>
      <c r="H52" s="32">
        <v>168</v>
      </c>
      <c r="I52" s="32"/>
      <c r="J52" s="32"/>
      <c r="K52" s="32">
        <f t="shared" si="7"/>
        <v>84</v>
      </c>
      <c r="L52" s="33">
        <f>ROUNDDOWN((H52*0.5*0.3),0)</f>
        <v>25</v>
      </c>
      <c r="M52" s="33">
        <v>59</v>
      </c>
      <c r="N52" s="21"/>
      <c r="O52" s="43"/>
      <c r="P52" s="17"/>
      <c r="Q52" s="17"/>
      <c r="R52" s="18"/>
    </row>
    <row r="53" spans="1:18" s="4" customFormat="1" ht="30" customHeight="1" x14ac:dyDescent="0.3">
      <c r="A53" s="37">
        <v>49</v>
      </c>
      <c r="B53" s="21" t="s">
        <v>24</v>
      </c>
      <c r="C53" s="50" t="s">
        <v>83</v>
      </c>
      <c r="D53" s="39" t="s">
        <v>85</v>
      </c>
      <c r="E53" s="39"/>
      <c r="F53" s="39"/>
      <c r="G53" s="32">
        <f t="shared" si="0"/>
        <v>630</v>
      </c>
      <c r="H53" s="32">
        <v>420</v>
      </c>
      <c r="I53" s="32"/>
      <c r="J53" s="32"/>
      <c r="K53" s="32">
        <f t="shared" si="7"/>
        <v>210</v>
      </c>
      <c r="L53" s="33">
        <f>ROUNDDOWN((H53*0.5*0.3),0)</f>
        <v>63</v>
      </c>
      <c r="M53" s="33">
        <f>ROUNDDOWN((H53*0.5*0.7),0)</f>
        <v>147</v>
      </c>
      <c r="N53" s="21"/>
      <c r="O53" s="43"/>
      <c r="P53" s="17"/>
      <c r="Q53" s="17"/>
      <c r="R53" s="18"/>
    </row>
    <row r="54" spans="1:18" s="4" customFormat="1" ht="30" customHeight="1" x14ac:dyDescent="0.3">
      <c r="A54" s="37">
        <v>50</v>
      </c>
      <c r="B54" s="21" t="s">
        <v>24</v>
      </c>
      <c r="C54" s="50" t="s">
        <v>83</v>
      </c>
      <c r="D54" s="39" t="s">
        <v>86</v>
      </c>
      <c r="E54" s="39"/>
      <c r="F54" s="39"/>
      <c r="G54" s="32">
        <f t="shared" si="0"/>
        <v>300</v>
      </c>
      <c r="H54" s="32">
        <v>200</v>
      </c>
      <c r="I54" s="32"/>
      <c r="J54" s="32"/>
      <c r="K54" s="32">
        <f t="shared" si="7"/>
        <v>100</v>
      </c>
      <c r="L54" s="33">
        <f>ROUNDDOWN((H54*0.5*0.3),0)</f>
        <v>30</v>
      </c>
      <c r="M54" s="33">
        <f>ROUNDDOWN((H54*0.5*0.7),0)</f>
        <v>70</v>
      </c>
      <c r="N54" s="21"/>
      <c r="O54" s="43"/>
      <c r="P54" s="17"/>
      <c r="Q54" s="17"/>
      <c r="R54" s="18"/>
    </row>
    <row r="55" spans="1:18" s="4" customFormat="1" ht="30" customHeight="1" x14ac:dyDescent="0.3">
      <c r="A55" s="37">
        <v>51</v>
      </c>
      <c r="B55" s="21" t="s">
        <v>24</v>
      </c>
      <c r="C55" s="50" t="s">
        <v>83</v>
      </c>
      <c r="D55" s="39" t="s">
        <v>87</v>
      </c>
      <c r="E55" s="39"/>
      <c r="F55" s="39"/>
      <c r="G55" s="32">
        <f t="shared" si="0"/>
        <v>255</v>
      </c>
      <c r="H55" s="32">
        <v>170</v>
      </c>
      <c r="I55" s="32"/>
      <c r="J55" s="32"/>
      <c r="K55" s="32">
        <f t="shared" si="7"/>
        <v>85</v>
      </c>
      <c r="L55" s="33">
        <f>ROUNDDOWN((H55*0.5*0.3),0)</f>
        <v>25</v>
      </c>
      <c r="M55" s="33">
        <v>60</v>
      </c>
      <c r="N55" s="21"/>
      <c r="O55" s="43"/>
      <c r="P55" s="17"/>
      <c r="Q55" s="17"/>
      <c r="R55" s="18"/>
    </row>
    <row r="56" spans="1:18" s="4" customFormat="1" ht="30" customHeight="1" x14ac:dyDescent="0.3">
      <c r="A56" s="37">
        <v>52</v>
      </c>
      <c r="B56" s="21" t="s">
        <v>24</v>
      </c>
      <c r="C56" s="50" t="s">
        <v>83</v>
      </c>
      <c r="D56" s="39" t="s">
        <v>88</v>
      </c>
      <c r="E56" s="39"/>
      <c r="F56" s="39"/>
      <c r="G56" s="32">
        <f t="shared" si="0"/>
        <v>315</v>
      </c>
      <c r="H56" s="32">
        <v>210</v>
      </c>
      <c r="I56" s="32"/>
      <c r="J56" s="32"/>
      <c r="K56" s="32">
        <f t="shared" si="7"/>
        <v>105</v>
      </c>
      <c r="L56" s="33">
        <v>32</v>
      </c>
      <c r="M56" s="33">
        <f>ROUNDDOWN((H56*0.5*0.7),0)</f>
        <v>73</v>
      </c>
      <c r="N56" s="21"/>
      <c r="O56" s="43"/>
      <c r="P56" s="17"/>
      <c r="Q56" s="17"/>
      <c r="R56" s="18"/>
    </row>
    <row r="57" spans="1:18" s="4" customFormat="1" ht="30" customHeight="1" x14ac:dyDescent="0.3">
      <c r="A57" s="37">
        <v>53</v>
      </c>
      <c r="B57" s="21" t="s">
        <v>24</v>
      </c>
      <c r="C57" s="39" t="s">
        <v>89</v>
      </c>
      <c r="D57" s="39" t="s">
        <v>90</v>
      </c>
      <c r="E57" s="39"/>
      <c r="F57" s="39"/>
      <c r="G57" s="32">
        <f t="shared" si="0"/>
        <v>309</v>
      </c>
      <c r="H57" s="32">
        <v>206</v>
      </c>
      <c r="I57" s="32"/>
      <c r="J57" s="32"/>
      <c r="K57" s="32">
        <f t="shared" si="7"/>
        <v>103</v>
      </c>
      <c r="L57" s="33">
        <v>31</v>
      </c>
      <c r="M57" s="33">
        <f>ROUNDDOWN((H57*0.5*0.7),0)</f>
        <v>72</v>
      </c>
      <c r="N57" s="21"/>
      <c r="O57" s="43"/>
      <c r="P57" s="17"/>
      <c r="Q57" s="17"/>
      <c r="R57" s="18"/>
    </row>
    <row r="58" spans="1:18" s="4" customFormat="1" ht="30" customHeight="1" x14ac:dyDescent="0.3">
      <c r="A58" s="37">
        <v>54</v>
      </c>
      <c r="B58" s="21" t="s">
        <v>24</v>
      </c>
      <c r="C58" s="39" t="s">
        <v>89</v>
      </c>
      <c r="D58" s="39" t="s">
        <v>91</v>
      </c>
      <c r="E58" s="39"/>
      <c r="F58" s="39"/>
      <c r="G58" s="32">
        <f t="shared" si="0"/>
        <v>309</v>
      </c>
      <c r="H58" s="32">
        <v>206</v>
      </c>
      <c r="I58" s="32"/>
      <c r="J58" s="32"/>
      <c r="K58" s="32">
        <f t="shared" si="7"/>
        <v>103</v>
      </c>
      <c r="L58" s="33">
        <v>31</v>
      </c>
      <c r="M58" s="33">
        <f>ROUNDDOWN((H58*0.5*0.7),0)</f>
        <v>72</v>
      </c>
      <c r="N58" s="21"/>
      <c r="O58" s="43"/>
      <c r="P58" s="17"/>
      <c r="Q58" s="17"/>
      <c r="R58" s="18"/>
    </row>
    <row r="59" spans="1:18" s="4" customFormat="1" ht="30" customHeight="1" x14ac:dyDescent="0.3">
      <c r="A59" s="37">
        <v>55</v>
      </c>
      <c r="B59" s="21" t="s">
        <v>24</v>
      </c>
      <c r="C59" s="39" t="s">
        <v>89</v>
      </c>
      <c r="D59" s="39" t="s">
        <v>92</v>
      </c>
      <c r="E59" s="39"/>
      <c r="F59" s="39"/>
      <c r="G59" s="32">
        <f t="shared" si="0"/>
        <v>330</v>
      </c>
      <c r="H59" s="32">
        <v>220</v>
      </c>
      <c r="I59" s="32"/>
      <c r="J59" s="32"/>
      <c r="K59" s="32">
        <f t="shared" si="7"/>
        <v>110</v>
      </c>
      <c r="L59" s="33">
        <f>ROUNDDOWN((H59*0.5*0.3),0)</f>
        <v>33</v>
      </c>
      <c r="M59" s="33">
        <f>ROUNDDOWN((H59*0.5*0.7),0)</f>
        <v>77</v>
      </c>
      <c r="N59" s="21"/>
      <c r="O59" s="43"/>
      <c r="P59" s="17"/>
      <c r="Q59" s="17"/>
      <c r="R59" s="18"/>
    </row>
    <row r="60" spans="1:18" s="4" customFormat="1" ht="30" customHeight="1" x14ac:dyDescent="0.3">
      <c r="A60" s="37">
        <v>56</v>
      </c>
      <c r="B60" s="21" t="s">
        <v>24</v>
      </c>
      <c r="C60" s="39" t="s">
        <v>89</v>
      </c>
      <c r="D60" s="39" t="s">
        <v>93</v>
      </c>
      <c r="E60" s="39"/>
      <c r="F60" s="39"/>
      <c r="G60" s="32">
        <f t="shared" si="0"/>
        <v>648</v>
      </c>
      <c r="H60" s="32">
        <v>432</v>
      </c>
      <c r="I60" s="32"/>
      <c r="J60" s="32"/>
      <c r="K60" s="32">
        <f t="shared" si="7"/>
        <v>216</v>
      </c>
      <c r="L60" s="33">
        <v>65</v>
      </c>
      <c r="M60" s="33">
        <f>ROUNDDOWN((H60*0.5*0.7),0)</f>
        <v>151</v>
      </c>
      <c r="N60" s="21"/>
      <c r="O60" s="43"/>
      <c r="P60" s="17"/>
      <c r="Q60" s="17"/>
      <c r="R60" s="18"/>
    </row>
    <row r="61" spans="1:18" s="4" customFormat="1" ht="30" customHeight="1" x14ac:dyDescent="0.3">
      <c r="A61" s="37">
        <v>57</v>
      </c>
      <c r="B61" s="21" t="s">
        <v>24</v>
      </c>
      <c r="C61" s="52" t="s">
        <v>94</v>
      </c>
      <c r="D61" s="39" t="s">
        <v>95</v>
      </c>
      <c r="E61" s="39"/>
      <c r="F61" s="39"/>
      <c r="G61" s="32">
        <f t="shared" si="0"/>
        <v>655</v>
      </c>
      <c r="H61" s="32">
        <v>437</v>
      </c>
      <c r="I61" s="32"/>
      <c r="J61" s="32"/>
      <c r="K61" s="32">
        <f t="shared" si="7"/>
        <v>218</v>
      </c>
      <c r="L61" s="33">
        <f>ROUNDDOWN((H61*0.5*0.3),0)</f>
        <v>65</v>
      </c>
      <c r="M61" s="33">
        <v>153</v>
      </c>
      <c r="N61" s="21"/>
      <c r="O61" s="43"/>
      <c r="P61" s="17"/>
      <c r="Q61" s="17"/>
      <c r="R61" s="18"/>
    </row>
    <row r="62" spans="1:18" s="4" customFormat="1" ht="30" customHeight="1" x14ac:dyDescent="0.3">
      <c r="A62" s="37">
        <v>58</v>
      </c>
      <c r="B62" s="21" t="s">
        <v>24</v>
      </c>
      <c r="C62" s="52" t="s">
        <v>94</v>
      </c>
      <c r="D62" s="39" t="s">
        <v>96</v>
      </c>
      <c r="E62" s="39"/>
      <c r="F62" s="39"/>
      <c r="G62" s="32">
        <f t="shared" si="0"/>
        <v>771</v>
      </c>
      <c r="H62" s="32">
        <v>514</v>
      </c>
      <c r="I62" s="32"/>
      <c r="J62" s="32"/>
      <c r="K62" s="32">
        <f t="shared" si="7"/>
        <v>257</v>
      </c>
      <c r="L62" s="33">
        <f>ROUNDDOWN((H62*0.5*0.3),0)</f>
        <v>77</v>
      </c>
      <c r="M62" s="33">
        <v>180</v>
      </c>
      <c r="N62" s="21"/>
      <c r="O62" s="43"/>
      <c r="P62" s="17"/>
      <c r="Q62" s="17"/>
      <c r="R62" s="18"/>
    </row>
    <row r="63" spans="1:18" s="4" customFormat="1" ht="30" customHeight="1" x14ac:dyDescent="0.3">
      <c r="A63" s="37">
        <v>59</v>
      </c>
      <c r="B63" s="21" t="s">
        <v>24</v>
      </c>
      <c r="C63" s="52" t="s">
        <v>94</v>
      </c>
      <c r="D63" s="39" t="s">
        <v>97</v>
      </c>
      <c r="E63" s="39"/>
      <c r="F63" s="39"/>
      <c r="G63" s="32">
        <f t="shared" si="0"/>
        <v>771</v>
      </c>
      <c r="H63" s="32">
        <v>514</v>
      </c>
      <c r="I63" s="32"/>
      <c r="J63" s="32"/>
      <c r="K63" s="32">
        <f t="shared" si="7"/>
        <v>257</v>
      </c>
      <c r="L63" s="33">
        <f>ROUNDDOWN((H63*0.5*0.3),0)</f>
        <v>77</v>
      </c>
      <c r="M63" s="33">
        <v>180</v>
      </c>
      <c r="N63" s="21"/>
      <c r="O63" s="43"/>
      <c r="P63" s="17"/>
      <c r="Q63" s="17"/>
      <c r="R63" s="18"/>
    </row>
    <row r="64" spans="1:18" s="4" customFormat="1" ht="30" customHeight="1" x14ac:dyDescent="0.3">
      <c r="A64" s="37">
        <v>60</v>
      </c>
      <c r="B64" s="21" t="s">
        <v>24</v>
      </c>
      <c r="C64" s="38" t="s">
        <v>94</v>
      </c>
      <c r="D64" s="39" t="s">
        <v>98</v>
      </c>
      <c r="E64" s="39"/>
      <c r="F64" s="39"/>
      <c r="G64" s="32">
        <f t="shared" si="0"/>
        <v>688</v>
      </c>
      <c r="H64" s="32">
        <v>459</v>
      </c>
      <c r="I64" s="32"/>
      <c r="J64" s="32"/>
      <c r="K64" s="32">
        <f t="shared" si="7"/>
        <v>229</v>
      </c>
      <c r="L64" s="33">
        <v>69</v>
      </c>
      <c r="M64" s="33">
        <f>ROUNDDOWN((H64*0.5*0.7),0)</f>
        <v>160</v>
      </c>
      <c r="N64" s="21"/>
      <c r="O64" s="43"/>
      <c r="P64" s="17"/>
      <c r="Q64" s="17"/>
      <c r="R64" s="18"/>
    </row>
    <row r="65" spans="1:56" s="4" customFormat="1" ht="30" customHeight="1" x14ac:dyDescent="0.3">
      <c r="A65" s="37">
        <v>61</v>
      </c>
      <c r="B65" s="21" t="s">
        <v>24</v>
      </c>
      <c r="C65" s="52" t="s">
        <v>94</v>
      </c>
      <c r="D65" s="39" t="s">
        <v>99</v>
      </c>
      <c r="E65" s="39"/>
      <c r="F65" s="39"/>
      <c r="G65" s="32">
        <f t="shared" si="0"/>
        <v>427</v>
      </c>
      <c r="H65" s="32">
        <v>285</v>
      </c>
      <c r="I65" s="32"/>
      <c r="J65" s="32"/>
      <c r="K65" s="32">
        <f t="shared" si="7"/>
        <v>142</v>
      </c>
      <c r="L65" s="33">
        <f>ROUNDDOWN((H65*0.5*0.3),0)</f>
        <v>42</v>
      </c>
      <c r="M65" s="33">
        <v>100</v>
      </c>
      <c r="N65" s="21"/>
      <c r="O65" s="43"/>
      <c r="P65" s="17"/>
      <c r="Q65" s="17"/>
      <c r="R65" s="18"/>
    </row>
    <row r="66" spans="1:56" s="4" customFormat="1" ht="30" customHeight="1" x14ac:dyDescent="0.3">
      <c r="A66" s="37">
        <v>62</v>
      </c>
      <c r="B66" s="21" t="s">
        <v>24</v>
      </c>
      <c r="C66" s="52" t="s">
        <v>94</v>
      </c>
      <c r="D66" s="39" t="s">
        <v>100</v>
      </c>
      <c r="E66" s="39"/>
      <c r="F66" s="39"/>
      <c r="G66" s="32">
        <f t="shared" si="0"/>
        <v>408</v>
      </c>
      <c r="H66" s="32">
        <v>272</v>
      </c>
      <c r="I66" s="32"/>
      <c r="J66" s="32"/>
      <c r="K66" s="32">
        <f t="shared" si="7"/>
        <v>136</v>
      </c>
      <c r="L66" s="33">
        <v>41</v>
      </c>
      <c r="M66" s="33">
        <f>ROUNDDOWN((H66*0.5*0.7),0)</f>
        <v>95</v>
      </c>
      <c r="N66" s="21"/>
      <c r="O66" s="43"/>
      <c r="P66" s="17"/>
      <c r="Q66" s="17"/>
      <c r="R66" s="18"/>
    </row>
    <row r="67" spans="1:56" s="4" customFormat="1" ht="30" customHeight="1" x14ac:dyDescent="0.3">
      <c r="A67" s="37">
        <v>63</v>
      </c>
      <c r="B67" s="21" t="s">
        <v>24</v>
      </c>
      <c r="C67" s="52" t="s">
        <v>94</v>
      </c>
      <c r="D67" s="39" t="s">
        <v>101</v>
      </c>
      <c r="E67" s="39"/>
      <c r="F67" s="39"/>
      <c r="G67" s="32">
        <f t="shared" si="0"/>
        <v>391</v>
      </c>
      <c r="H67" s="32">
        <v>261</v>
      </c>
      <c r="I67" s="32"/>
      <c r="J67" s="32"/>
      <c r="K67" s="32">
        <f t="shared" si="7"/>
        <v>130</v>
      </c>
      <c r="L67" s="33">
        <f>ROUNDDOWN((H67*0.5*0.3),0)</f>
        <v>39</v>
      </c>
      <c r="M67" s="33">
        <f>ROUNDDOWN((H67*0.5*0.7),0)</f>
        <v>91</v>
      </c>
      <c r="N67" s="21"/>
      <c r="O67" s="43"/>
      <c r="P67" s="17"/>
      <c r="Q67" s="17"/>
      <c r="R67" s="18"/>
    </row>
    <row r="68" spans="1:56" s="4" customFormat="1" ht="30" customHeight="1" x14ac:dyDescent="0.3">
      <c r="A68" s="37">
        <v>64</v>
      </c>
      <c r="B68" s="21" t="s">
        <v>24</v>
      </c>
      <c r="C68" s="38" t="s">
        <v>94</v>
      </c>
      <c r="D68" s="39" t="s">
        <v>102</v>
      </c>
      <c r="E68" s="39"/>
      <c r="F68" s="39"/>
      <c r="G68" s="32">
        <f t="shared" si="0"/>
        <v>391</v>
      </c>
      <c r="H68" s="32">
        <v>261</v>
      </c>
      <c r="I68" s="32"/>
      <c r="J68" s="32"/>
      <c r="K68" s="32">
        <f t="shared" si="7"/>
        <v>130</v>
      </c>
      <c r="L68" s="33">
        <f>ROUNDDOWN((H68*0.5*0.3),0)</f>
        <v>39</v>
      </c>
      <c r="M68" s="33">
        <f>ROUNDDOWN((H68*0.5*0.7),0)</f>
        <v>91</v>
      </c>
      <c r="N68" s="21"/>
      <c r="O68" s="43"/>
      <c r="P68" s="17"/>
      <c r="Q68" s="17"/>
      <c r="R68" s="18"/>
    </row>
    <row r="69" spans="1:56" s="4" customFormat="1" ht="30" customHeight="1" x14ac:dyDescent="0.3">
      <c r="A69" s="37">
        <v>65</v>
      </c>
      <c r="B69" s="21" t="s">
        <v>24</v>
      </c>
      <c r="C69" s="52" t="s">
        <v>94</v>
      </c>
      <c r="D69" s="39" t="s">
        <v>103</v>
      </c>
      <c r="E69" s="39"/>
      <c r="F69" s="39"/>
      <c r="G69" s="32">
        <f t="shared" si="0"/>
        <v>367</v>
      </c>
      <c r="H69" s="32">
        <v>245</v>
      </c>
      <c r="I69" s="32"/>
      <c r="J69" s="32"/>
      <c r="K69" s="32">
        <f t="shared" si="7"/>
        <v>122</v>
      </c>
      <c r="L69" s="33">
        <v>37</v>
      </c>
      <c r="M69" s="33">
        <f>ROUNDDOWN((H69*0.5*0.7),0)</f>
        <v>85</v>
      </c>
      <c r="N69" s="21"/>
      <c r="O69" s="43"/>
      <c r="P69" s="17"/>
      <c r="Q69" s="17"/>
      <c r="R69" s="18"/>
    </row>
    <row r="70" spans="1:56" ht="30.75" customHeight="1" x14ac:dyDescent="0.3">
      <c r="A70" s="37">
        <v>66</v>
      </c>
      <c r="B70" s="21" t="s">
        <v>24</v>
      </c>
      <c r="C70" s="52" t="s">
        <v>94</v>
      </c>
      <c r="D70" s="39" t="s">
        <v>104</v>
      </c>
      <c r="E70" s="39"/>
      <c r="F70" s="39"/>
      <c r="G70" s="32">
        <f t="shared" ref="G70:G85" si="8">SUM(H70,K70)</f>
        <v>405</v>
      </c>
      <c r="H70" s="32">
        <v>270</v>
      </c>
      <c r="I70" s="32"/>
      <c r="J70" s="32"/>
      <c r="K70" s="32">
        <f t="shared" si="7"/>
        <v>135</v>
      </c>
      <c r="L70" s="33">
        <f>ROUNDDOWN((H70*0.5*0.3),0)</f>
        <v>40</v>
      </c>
      <c r="M70" s="33">
        <v>95</v>
      </c>
      <c r="N70" s="21"/>
      <c r="O70" s="43"/>
      <c r="P70" s="17"/>
      <c r="Q70" s="17"/>
      <c r="R70" s="18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</row>
    <row r="71" spans="1:56" ht="34.5" customHeight="1" x14ac:dyDescent="0.3">
      <c r="A71" s="37">
        <v>67</v>
      </c>
      <c r="B71" s="21" t="s">
        <v>24</v>
      </c>
      <c r="C71" s="52" t="s">
        <v>94</v>
      </c>
      <c r="D71" s="52" t="s">
        <v>105</v>
      </c>
      <c r="E71" s="39"/>
      <c r="F71" s="39"/>
      <c r="G71" s="32">
        <f t="shared" si="8"/>
        <v>724</v>
      </c>
      <c r="H71" s="32">
        <v>483</v>
      </c>
      <c r="I71" s="32"/>
      <c r="J71" s="32"/>
      <c r="K71" s="32">
        <f>SUM(L71:M71)</f>
        <v>241</v>
      </c>
      <c r="L71" s="33">
        <f>ROUNDDOWN((H71*0.5*0.3),0)</f>
        <v>72</v>
      </c>
      <c r="M71" s="33">
        <f t="shared" ref="M71:M79" si="9">ROUNDDOWN((H71*0.5*0.7),0)</f>
        <v>169</v>
      </c>
      <c r="N71" s="21"/>
      <c r="O71" s="43"/>
      <c r="P71" s="17"/>
      <c r="Q71" s="17"/>
      <c r="R71" s="18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1:56" ht="34.5" customHeight="1" x14ac:dyDescent="0.3">
      <c r="A72" s="37">
        <v>68</v>
      </c>
      <c r="B72" s="21" t="s">
        <v>24</v>
      </c>
      <c r="C72" s="38" t="s">
        <v>94</v>
      </c>
      <c r="D72" s="39" t="s">
        <v>106</v>
      </c>
      <c r="E72" s="39"/>
      <c r="F72" s="39"/>
      <c r="G72" s="32">
        <f t="shared" si="8"/>
        <v>846</v>
      </c>
      <c r="H72" s="32">
        <v>564</v>
      </c>
      <c r="I72" s="32"/>
      <c r="J72" s="32"/>
      <c r="K72" s="32">
        <f t="shared" si="7"/>
        <v>282</v>
      </c>
      <c r="L72" s="33">
        <v>85</v>
      </c>
      <c r="M72" s="33">
        <f t="shared" si="9"/>
        <v>197</v>
      </c>
      <c r="N72" s="21"/>
      <c r="O72" s="43"/>
      <c r="P72" s="17"/>
      <c r="Q72" s="17"/>
      <c r="R72" s="18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</row>
    <row r="73" spans="1:56" ht="31.5" customHeight="1" x14ac:dyDescent="0.3">
      <c r="A73" s="37">
        <v>69</v>
      </c>
      <c r="B73" s="21" t="s">
        <v>24</v>
      </c>
      <c r="C73" s="52" t="s">
        <v>94</v>
      </c>
      <c r="D73" s="39" t="s">
        <v>107</v>
      </c>
      <c r="E73" s="39"/>
      <c r="F73" s="39"/>
      <c r="G73" s="32">
        <f t="shared" si="8"/>
        <v>850</v>
      </c>
      <c r="H73" s="32">
        <v>567</v>
      </c>
      <c r="I73" s="32"/>
      <c r="J73" s="32"/>
      <c r="K73" s="32">
        <f t="shared" si="7"/>
        <v>283</v>
      </c>
      <c r="L73" s="33">
        <f>ROUNDDOWN((H73*0.5*0.3),0)</f>
        <v>85</v>
      </c>
      <c r="M73" s="33">
        <f t="shared" si="9"/>
        <v>198</v>
      </c>
      <c r="N73" s="21"/>
      <c r="O73" s="43"/>
      <c r="P73" s="17"/>
      <c r="Q73" s="17"/>
      <c r="R73" s="18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</row>
    <row r="74" spans="1:56" ht="33" customHeight="1" x14ac:dyDescent="0.3">
      <c r="A74" s="37">
        <v>70</v>
      </c>
      <c r="B74" s="21" t="s">
        <v>24</v>
      </c>
      <c r="C74" s="52" t="s">
        <v>94</v>
      </c>
      <c r="D74" s="39" t="s">
        <v>108</v>
      </c>
      <c r="E74" s="39"/>
      <c r="F74" s="39"/>
      <c r="G74" s="32">
        <f t="shared" si="8"/>
        <v>838</v>
      </c>
      <c r="H74" s="32">
        <v>559</v>
      </c>
      <c r="I74" s="32"/>
      <c r="J74" s="32"/>
      <c r="K74" s="32">
        <f t="shared" si="7"/>
        <v>279</v>
      </c>
      <c r="L74" s="33">
        <v>84</v>
      </c>
      <c r="M74" s="33">
        <f t="shared" si="9"/>
        <v>195</v>
      </c>
      <c r="N74" s="21"/>
      <c r="O74" s="43"/>
      <c r="P74" s="17"/>
      <c r="Q74" s="17"/>
      <c r="R74" s="18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</row>
    <row r="75" spans="1:56" ht="32.25" customHeight="1" x14ac:dyDescent="0.3">
      <c r="A75" s="37">
        <v>71</v>
      </c>
      <c r="B75" s="21" t="s">
        <v>24</v>
      </c>
      <c r="C75" s="52" t="s">
        <v>94</v>
      </c>
      <c r="D75" s="39" t="s">
        <v>109</v>
      </c>
      <c r="E75" s="39"/>
      <c r="F75" s="39"/>
      <c r="G75" s="32">
        <f t="shared" si="8"/>
        <v>811</v>
      </c>
      <c r="H75" s="32">
        <v>541</v>
      </c>
      <c r="I75" s="32"/>
      <c r="J75" s="32"/>
      <c r="K75" s="32">
        <f t="shared" si="7"/>
        <v>270</v>
      </c>
      <c r="L75" s="33">
        <f>ROUNDDOWN((H75*0.5*0.3),0)</f>
        <v>81</v>
      </c>
      <c r="M75" s="33">
        <f t="shared" si="9"/>
        <v>189</v>
      </c>
      <c r="N75" s="21"/>
      <c r="O75" s="43"/>
      <c r="P75" s="17"/>
      <c r="Q75" s="17"/>
      <c r="R75" s="18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</row>
    <row r="76" spans="1:56" ht="31.5" customHeight="1" x14ac:dyDescent="0.3">
      <c r="A76" s="37">
        <v>72</v>
      </c>
      <c r="B76" s="21" t="s">
        <v>24</v>
      </c>
      <c r="C76" s="38" t="s">
        <v>94</v>
      </c>
      <c r="D76" s="39" t="s">
        <v>110</v>
      </c>
      <c r="E76" s="39"/>
      <c r="F76" s="39"/>
      <c r="G76" s="32">
        <f t="shared" si="8"/>
        <v>837</v>
      </c>
      <c r="H76" s="32">
        <v>558</v>
      </c>
      <c r="I76" s="32"/>
      <c r="J76" s="32"/>
      <c r="K76" s="32">
        <f t="shared" si="7"/>
        <v>279</v>
      </c>
      <c r="L76" s="33">
        <v>84</v>
      </c>
      <c r="M76" s="33">
        <f t="shared" si="9"/>
        <v>195</v>
      </c>
      <c r="N76" s="21"/>
      <c r="O76" s="43"/>
      <c r="P76" s="17"/>
      <c r="Q76" s="17"/>
      <c r="R76" s="18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</row>
    <row r="77" spans="1:56" ht="33" customHeight="1" x14ac:dyDescent="0.3">
      <c r="A77" s="37">
        <v>73</v>
      </c>
      <c r="B77" s="21" t="s">
        <v>24</v>
      </c>
      <c r="C77" s="52" t="s">
        <v>94</v>
      </c>
      <c r="D77" s="39" t="s">
        <v>111</v>
      </c>
      <c r="E77" s="39"/>
      <c r="F77" s="39"/>
      <c r="G77" s="32">
        <f t="shared" si="8"/>
        <v>798</v>
      </c>
      <c r="H77" s="32">
        <v>532</v>
      </c>
      <c r="I77" s="32"/>
      <c r="J77" s="32"/>
      <c r="K77" s="32">
        <f t="shared" si="7"/>
        <v>266</v>
      </c>
      <c r="L77" s="33">
        <v>80</v>
      </c>
      <c r="M77" s="33">
        <f t="shared" si="9"/>
        <v>186</v>
      </c>
      <c r="N77" s="21"/>
      <c r="O77" s="43"/>
      <c r="P77" s="17"/>
      <c r="Q77" s="17"/>
      <c r="R77" s="18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</row>
    <row r="78" spans="1:56" ht="31.5" customHeight="1" x14ac:dyDescent="0.3">
      <c r="A78" s="37">
        <v>74</v>
      </c>
      <c r="B78" s="21" t="s">
        <v>24</v>
      </c>
      <c r="C78" s="52" t="s">
        <v>94</v>
      </c>
      <c r="D78" s="39" t="s">
        <v>112</v>
      </c>
      <c r="E78" s="39"/>
      <c r="F78" s="39"/>
      <c r="G78" s="32">
        <f t="shared" si="8"/>
        <v>765</v>
      </c>
      <c r="H78" s="32">
        <v>510</v>
      </c>
      <c r="I78" s="32"/>
      <c r="J78" s="32"/>
      <c r="K78" s="32">
        <f t="shared" si="7"/>
        <v>255</v>
      </c>
      <c r="L78" s="33">
        <v>77</v>
      </c>
      <c r="M78" s="33">
        <f t="shared" si="9"/>
        <v>178</v>
      </c>
      <c r="N78" s="21"/>
      <c r="O78" s="43"/>
      <c r="P78" s="17"/>
      <c r="Q78" s="17"/>
      <c r="R78" s="18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</row>
    <row r="79" spans="1:56" ht="30.75" customHeight="1" x14ac:dyDescent="0.3">
      <c r="A79" s="37">
        <v>75</v>
      </c>
      <c r="B79" s="21" t="s">
        <v>24</v>
      </c>
      <c r="C79" s="52" t="s">
        <v>94</v>
      </c>
      <c r="D79" s="39" t="s">
        <v>113</v>
      </c>
      <c r="E79" s="39"/>
      <c r="F79" s="39"/>
      <c r="G79" s="32">
        <f t="shared" si="8"/>
        <v>840</v>
      </c>
      <c r="H79" s="32">
        <v>560</v>
      </c>
      <c r="I79" s="32"/>
      <c r="J79" s="32"/>
      <c r="K79" s="32">
        <f t="shared" ref="K79:K101" si="10">SUM(L79:M79)</f>
        <v>280</v>
      </c>
      <c r="L79" s="33">
        <f>ROUNDDOWN((H79*0.5*0.3),0)</f>
        <v>84</v>
      </c>
      <c r="M79" s="33">
        <f t="shared" si="9"/>
        <v>196</v>
      </c>
      <c r="N79" s="21"/>
      <c r="O79" s="43"/>
      <c r="P79" s="17"/>
      <c r="Q79" s="17"/>
      <c r="R79" s="18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</row>
    <row r="80" spans="1:56" ht="37.5" customHeight="1" x14ac:dyDescent="0.3">
      <c r="A80" s="37">
        <v>76</v>
      </c>
      <c r="B80" s="21" t="s">
        <v>24</v>
      </c>
      <c r="C80" s="38" t="s">
        <v>94</v>
      </c>
      <c r="D80" s="39" t="s">
        <v>114</v>
      </c>
      <c r="E80" s="39"/>
      <c r="F80" s="39"/>
      <c r="G80" s="32">
        <f t="shared" si="8"/>
        <v>855</v>
      </c>
      <c r="H80" s="32">
        <v>570</v>
      </c>
      <c r="I80" s="32"/>
      <c r="J80" s="32"/>
      <c r="K80" s="32">
        <f>SUM(L80:M80)</f>
        <v>285</v>
      </c>
      <c r="L80" s="33">
        <f>ROUNDDOWN((H80*0.5*0.3),0)</f>
        <v>85</v>
      </c>
      <c r="M80" s="33">
        <v>200</v>
      </c>
      <c r="N80" s="21"/>
      <c r="O80" s="43"/>
      <c r="P80" s="17"/>
      <c r="Q80" s="17"/>
      <c r="R80" s="18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</row>
    <row r="81" spans="1:55" ht="36" customHeight="1" x14ac:dyDescent="0.3">
      <c r="A81" s="37">
        <v>77</v>
      </c>
      <c r="B81" s="21" t="s">
        <v>24</v>
      </c>
      <c r="C81" s="52" t="s">
        <v>94</v>
      </c>
      <c r="D81" s="39" t="s">
        <v>115</v>
      </c>
      <c r="E81" s="39"/>
      <c r="F81" s="39"/>
      <c r="G81" s="32">
        <f t="shared" si="8"/>
        <v>855</v>
      </c>
      <c r="H81" s="32">
        <v>570</v>
      </c>
      <c r="I81" s="32"/>
      <c r="J81" s="32"/>
      <c r="K81" s="32">
        <f t="shared" si="10"/>
        <v>285</v>
      </c>
      <c r="L81" s="33">
        <f>ROUNDDOWN((H81*0.5*0.3),0)</f>
        <v>85</v>
      </c>
      <c r="M81" s="33">
        <v>200</v>
      </c>
      <c r="N81" s="21"/>
      <c r="O81" s="43"/>
      <c r="P81" s="17"/>
      <c r="Q81" s="17"/>
      <c r="R81" s="18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</row>
    <row r="82" spans="1:55" ht="30.75" customHeight="1" x14ac:dyDescent="0.3">
      <c r="A82" s="37">
        <v>78</v>
      </c>
      <c r="B82" s="21" t="s">
        <v>24</v>
      </c>
      <c r="C82" s="52" t="s">
        <v>94</v>
      </c>
      <c r="D82" s="39" t="s">
        <v>116</v>
      </c>
      <c r="E82" s="39"/>
      <c r="F82" s="39"/>
      <c r="G82" s="32">
        <f t="shared" si="8"/>
        <v>855</v>
      </c>
      <c r="H82" s="32">
        <v>570</v>
      </c>
      <c r="I82" s="32"/>
      <c r="J82" s="32"/>
      <c r="K82" s="32">
        <f t="shared" si="10"/>
        <v>285</v>
      </c>
      <c r="L82" s="33">
        <f>ROUNDDOWN((H82*0.5*0.3),0)</f>
        <v>85</v>
      </c>
      <c r="M82" s="33">
        <v>200</v>
      </c>
      <c r="N82" s="21"/>
      <c r="O82" s="43"/>
      <c r="P82" s="17"/>
      <c r="Q82" s="17"/>
      <c r="R82" s="18"/>
      <c r="S82" s="4"/>
      <c r="T82" s="4"/>
      <c r="U82" s="4"/>
      <c r="V82" s="4"/>
    </row>
    <row r="83" spans="1:55" ht="30" customHeight="1" x14ac:dyDescent="0.3">
      <c r="A83" s="37">
        <v>79</v>
      </c>
      <c r="B83" s="21" t="s">
        <v>24</v>
      </c>
      <c r="C83" s="52" t="s">
        <v>94</v>
      </c>
      <c r="D83" s="39" t="s">
        <v>117</v>
      </c>
      <c r="E83" s="37"/>
      <c r="F83" s="37"/>
      <c r="G83" s="32">
        <f t="shared" si="8"/>
        <v>855</v>
      </c>
      <c r="H83" s="32">
        <v>570</v>
      </c>
      <c r="I83" s="32"/>
      <c r="J83" s="32"/>
      <c r="K83" s="32">
        <f>SUM(L83:M83)</f>
        <v>285</v>
      </c>
      <c r="L83" s="42">
        <f>ROUNDDOWN((H83*0.5*0.3),0)</f>
        <v>85</v>
      </c>
      <c r="M83" s="42">
        <v>200</v>
      </c>
      <c r="N83" s="21"/>
      <c r="O83" s="43"/>
      <c r="P83" s="17"/>
      <c r="Q83" s="17"/>
      <c r="R83" s="18"/>
      <c r="S83" s="4"/>
      <c r="T83" s="4"/>
      <c r="U83" s="4"/>
      <c r="V83" s="4"/>
    </row>
    <row r="84" spans="1:55" ht="34.5" customHeight="1" x14ac:dyDescent="0.3">
      <c r="A84" s="37">
        <v>80</v>
      </c>
      <c r="B84" s="21" t="s">
        <v>24</v>
      </c>
      <c r="C84" s="38" t="s">
        <v>94</v>
      </c>
      <c r="D84" s="39" t="s">
        <v>118</v>
      </c>
      <c r="E84" s="37"/>
      <c r="F84" s="37"/>
      <c r="G84" s="32">
        <f t="shared" si="8"/>
        <v>829</v>
      </c>
      <c r="H84" s="32">
        <v>553</v>
      </c>
      <c r="I84" s="32"/>
      <c r="J84" s="32"/>
      <c r="K84" s="32">
        <f t="shared" si="10"/>
        <v>276</v>
      </c>
      <c r="L84" s="42">
        <v>83</v>
      </c>
      <c r="M84" s="42">
        <f>ROUNDDOWN((H84*0.5*0.7),0)</f>
        <v>193</v>
      </c>
      <c r="N84" s="21"/>
      <c r="O84" s="43"/>
      <c r="P84" s="17"/>
      <c r="Q84" s="17"/>
      <c r="R84" s="18"/>
      <c r="S84" s="4"/>
      <c r="T84" s="4"/>
      <c r="U84" s="4"/>
      <c r="V84" s="4"/>
    </row>
    <row r="85" spans="1:55" ht="32.25" customHeight="1" x14ac:dyDescent="0.3">
      <c r="A85" s="37">
        <v>81</v>
      </c>
      <c r="B85" s="21" t="s">
        <v>24</v>
      </c>
      <c r="C85" s="52" t="s">
        <v>94</v>
      </c>
      <c r="D85" s="39" t="s">
        <v>119</v>
      </c>
      <c r="E85" s="37"/>
      <c r="F85" s="37"/>
      <c r="G85" s="32">
        <f t="shared" si="8"/>
        <v>805</v>
      </c>
      <c r="H85" s="32">
        <v>537</v>
      </c>
      <c r="I85" s="32"/>
      <c r="J85" s="32"/>
      <c r="K85" s="32">
        <f t="shared" si="10"/>
        <v>268</v>
      </c>
      <c r="L85" s="42">
        <v>81</v>
      </c>
      <c r="M85" s="42">
        <f>ROUNDDOWN((H85*0.5*0.7),0)</f>
        <v>187</v>
      </c>
      <c r="N85" s="21"/>
      <c r="O85" s="43"/>
      <c r="P85" s="17"/>
      <c r="Q85" s="17"/>
      <c r="R85" s="18"/>
      <c r="S85" s="4"/>
      <c r="T85" s="4"/>
      <c r="U85" s="4"/>
      <c r="V85" s="4"/>
    </row>
    <row r="86" spans="1:55" ht="30" customHeight="1" x14ac:dyDescent="0.3">
      <c r="A86" s="37">
        <v>82</v>
      </c>
      <c r="B86" s="21" t="s">
        <v>24</v>
      </c>
      <c r="C86" s="52" t="s">
        <v>94</v>
      </c>
      <c r="D86" s="39" t="s">
        <v>120</v>
      </c>
      <c r="E86" s="39"/>
      <c r="F86" s="39"/>
      <c r="G86" s="32">
        <f t="shared" ref="G86:G98" si="11">SUM(H86,K86)</f>
        <v>375</v>
      </c>
      <c r="H86" s="32">
        <v>250</v>
      </c>
      <c r="I86" s="32"/>
      <c r="J86" s="32"/>
      <c r="K86" s="32">
        <f t="shared" si="10"/>
        <v>125</v>
      </c>
      <c r="L86" s="42">
        <v>38</v>
      </c>
      <c r="M86" s="42">
        <f>ROUNDDOWN((H86*0.5*0.7),0)</f>
        <v>87</v>
      </c>
      <c r="N86" s="21"/>
      <c r="O86" s="43"/>
      <c r="P86" s="17"/>
      <c r="Q86" s="17"/>
      <c r="R86" s="18"/>
      <c r="S86" s="4"/>
      <c r="T86" s="4"/>
      <c r="U86" s="4"/>
      <c r="V86" s="4"/>
    </row>
    <row r="87" spans="1:55" ht="30" customHeight="1" x14ac:dyDescent="0.3">
      <c r="A87" s="37">
        <v>83</v>
      </c>
      <c r="B87" s="21" t="s">
        <v>24</v>
      </c>
      <c r="C87" s="52" t="s">
        <v>94</v>
      </c>
      <c r="D87" s="39" t="s">
        <v>121</v>
      </c>
      <c r="E87" s="39"/>
      <c r="F87" s="39"/>
      <c r="G87" s="32">
        <f t="shared" si="11"/>
        <v>408</v>
      </c>
      <c r="H87" s="32">
        <v>272</v>
      </c>
      <c r="I87" s="32"/>
      <c r="J87" s="32"/>
      <c r="K87" s="32">
        <f t="shared" si="10"/>
        <v>136</v>
      </c>
      <c r="L87" s="42">
        <v>41</v>
      </c>
      <c r="M87" s="42">
        <f>ROUNDDOWN((H87*0.5*0.7),0)</f>
        <v>95</v>
      </c>
      <c r="N87" s="21"/>
      <c r="O87" s="43"/>
      <c r="P87" s="17"/>
      <c r="Q87" s="17"/>
      <c r="R87" s="18"/>
      <c r="S87" s="35"/>
      <c r="T87" s="35"/>
      <c r="U87" s="4"/>
    </row>
    <row r="88" spans="1:55" ht="27" customHeight="1" x14ac:dyDescent="0.3">
      <c r="A88" s="37">
        <v>84</v>
      </c>
      <c r="B88" s="21" t="s">
        <v>24</v>
      </c>
      <c r="C88" s="38" t="s">
        <v>94</v>
      </c>
      <c r="D88" s="39" t="s">
        <v>122</v>
      </c>
      <c r="E88" s="39"/>
      <c r="F88" s="39"/>
      <c r="G88" s="32">
        <f t="shared" si="11"/>
        <v>411</v>
      </c>
      <c r="H88" s="32">
        <v>274</v>
      </c>
      <c r="I88" s="32"/>
      <c r="J88" s="32"/>
      <c r="K88" s="32">
        <f t="shared" si="10"/>
        <v>137</v>
      </c>
      <c r="L88" s="42">
        <f>ROUNDDOWN((H88*0.5*0.3),0)</f>
        <v>41</v>
      </c>
      <c r="M88" s="42">
        <v>96</v>
      </c>
      <c r="N88" s="21"/>
      <c r="O88" s="43"/>
      <c r="P88" s="17"/>
      <c r="Q88" s="17"/>
      <c r="R88" s="18"/>
      <c r="S88" s="35"/>
      <c r="T88" s="35"/>
      <c r="U88" s="4"/>
    </row>
    <row r="89" spans="1:55" ht="31.5" customHeight="1" x14ac:dyDescent="0.3">
      <c r="A89" s="37">
        <v>85</v>
      </c>
      <c r="B89" s="21" t="s">
        <v>24</v>
      </c>
      <c r="C89" s="38" t="s">
        <v>94</v>
      </c>
      <c r="D89" s="39" t="s">
        <v>123</v>
      </c>
      <c r="E89" s="39"/>
      <c r="F89" s="39"/>
      <c r="G89" s="32">
        <f t="shared" si="11"/>
        <v>406</v>
      </c>
      <c r="H89" s="32">
        <v>271</v>
      </c>
      <c r="I89" s="32"/>
      <c r="J89" s="32"/>
      <c r="K89" s="32">
        <f t="shared" si="10"/>
        <v>135</v>
      </c>
      <c r="L89" s="42">
        <v>41</v>
      </c>
      <c r="M89" s="42">
        <f>ROUNDDOWN((H89*0.5*0.7),0)</f>
        <v>94</v>
      </c>
      <c r="N89" s="21"/>
      <c r="O89" s="43"/>
      <c r="P89" s="17"/>
      <c r="Q89" s="17"/>
      <c r="R89" s="18"/>
      <c r="S89" s="35"/>
      <c r="T89" s="35"/>
      <c r="U89" s="4"/>
    </row>
    <row r="90" spans="1:55" ht="33.75" customHeight="1" x14ac:dyDescent="0.3">
      <c r="A90" s="37">
        <v>86</v>
      </c>
      <c r="B90" s="21" t="s">
        <v>24</v>
      </c>
      <c r="C90" s="58" t="s">
        <v>124</v>
      </c>
      <c r="D90" s="39" t="s">
        <v>125</v>
      </c>
      <c r="E90" s="39"/>
      <c r="F90" s="39"/>
      <c r="G90" s="32">
        <f t="shared" si="11"/>
        <v>490</v>
      </c>
      <c r="H90" s="32">
        <v>327</v>
      </c>
      <c r="I90" s="32"/>
      <c r="J90" s="32"/>
      <c r="K90" s="32">
        <f t="shared" si="10"/>
        <v>163</v>
      </c>
      <c r="L90" s="42">
        <f>ROUNDDOWN((H90*0.5*0.3),0)</f>
        <v>49</v>
      </c>
      <c r="M90" s="42">
        <f>ROUNDDOWN((H90*0.5*0.7),0)</f>
        <v>114</v>
      </c>
      <c r="N90" s="21"/>
      <c r="O90" s="43"/>
      <c r="P90" s="17"/>
      <c r="Q90" s="17"/>
      <c r="R90" s="18"/>
      <c r="S90" s="35"/>
      <c r="T90" s="35"/>
      <c r="U90" s="4"/>
    </row>
    <row r="91" spans="1:55" ht="30.75" customHeight="1" x14ac:dyDescent="0.3">
      <c r="A91" s="37">
        <v>87</v>
      </c>
      <c r="B91" s="21" t="s">
        <v>24</v>
      </c>
      <c r="C91" s="58" t="s">
        <v>124</v>
      </c>
      <c r="D91" s="39" t="s">
        <v>126</v>
      </c>
      <c r="E91" s="39"/>
      <c r="F91" s="39"/>
      <c r="G91" s="32">
        <f t="shared" si="11"/>
        <v>468</v>
      </c>
      <c r="H91" s="32">
        <v>312</v>
      </c>
      <c r="I91" s="32"/>
      <c r="J91" s="32"/>
      <c r="K91" s="32">
        <f t="shared" si="10"/>
        <v>156</v>
      </c>
      <c r="L91" s="42">
        <v>47</v>
      </c>
      <c r="M91" s="42">
        <f>ROUNDDOWN((H91*0.5*0.7),0)</f>
        <v>109</v>
      </c>
      <c r="N91" s="21"/>
      <c r="O91" s="43"/>
      <c r="P91" s="17"/>
      <c r="Q91" s="17"/>
      <c r="R91" s="18"/>
      <c r="S91" s="35"/>
      <c r="T91" s="35"/>
      <c r="U91" s="4"/>
    </row>
    <row r="92" spans="1:55" ht="34.5" customHeight="1" x14ac:dyDescent="0.3">
      <c r="A92" s="37">
        <v>88</v>
      </c>
      <c r="B92" s="21" t="s">
        <v>24</v>
      </c>
      <c r="C92" s="58" t="s">
        <v>124</v>
      </c>
      <c r="D92" s="39" t="s">
        <v>127</v>
      </c>
      <c r="E92" s="39"/>
      <c r="F92" s="39"/>
      <c r="G92" s="32">
        <f t="shared" si="11"/>
        <v>531</v>
      </c>
      <c r="H92" s="32">
        <v>354</v>
      </c>
      <c r="I92" s="32"/>
      <c r="J92" s="32"/>
      <c r="K92" s="32">
        <f t="shared" si="10"/>
        <v>177</v>
      </c>
      <c r="L92" s="42">
        <f>ROUNDDOWN((H92*0.5*0.3),0)</f>
        <v>53</v>
      </c>
      <c r="M92" s="42">
        <v>124</v>
      </c>
      <c r="N92" s="21"/>
      <c r="O92" s="43"/>
      <c r="P92" s="17"/>
      <c r="Q92" s="17"/>
      <c r="R92" s="18"/>
      <c r="S92" s="35"/>
      <c r="T92" s="35"/>
      <c r="U92" s="4"/>
    </row>
    <row r="93" spans="1:55" ht="32.25" customHeight="1" x14ac:dyDescent="0.3">
      <c r="A93" s="37">
        <v>89</v>
      </c>
      <c r="B93" s="21" t="s">
        <v>24</v>
      </c>
      <c r="C93" s="58" t="s">
        <v>124</v>
      </c>
      <c r="D93" s="39" t="s">
        <v>128</v>
      </c>
      <c r="E93" s="53"/>
      <c r="F93" s="53"/>
      <c r="G93" s="32">
        <f t="shared" si="11"/>
        <v>541</v>
      </c>
      <c r="H93" s="32">
        <v>361</v>
      </c>
      <c r="I93" s="32"/>
      <c r="J93" s="32"/>
      <c r="K93" s="32">
        <f t="shared" si="10"/>
        <v>180</v>
      </c>
      <c r="L93" s="42">
        <f>ROUNDDOWN((H93*0.5*0.3),0)</f>
        <v>54</v>
      </c>
      <c r="M93" s="42">
        <f>ROUNDDOWN((H93*0.5*0.7),0)</f>
        <v>126</v>
      </c>
      <c r="N93" s="21"/>
      <c r="O93" s="43"/>
      <c r="P93" s="17"/>
      <c r="Q93" s="17"/>
      <c r="R93" s="18"/>
    </row>
    <row r="94" spans="1:55" ht="34.5" customHeight="1" x14ac:dyDescent="0.3">
      <c r="A94" s="37">
        <v>90</v>
      </c>
      <c r="B94" s="21" t="s">
        <v>24</v>
      </c>
      <c r="C94" s="58" t="s">
        <v>124</v>
      </c>
      <c r="D94" s="39" t="s">
        <v>129</v>
      </c>
      <c r="E94" s="53"/>
      <c r="F94" s="53"/>
      <c r="G94" s="32">
        <f t="shared" si="11"/>
        <v>516</v>
      </c>
      <c r="H94" s="32">
        <v>344</v>
      </c>
      <c r="I94" s="32"/>
      <c r="J94" s="32"/>
      <c r="K94" s="32">
        <f t="shared" si="10"/>
        <v>172</v>
      </c>
      <c r="L94" s="42">
        <v>52</v>
      </c>
      <c r="M94" s="42">
        <f>ROUNDDOWN((H94*0.5*0.7),0)</f>
        <v>120</v>
      </c>
      <c r="N94" s="21"/>
      <c r="O94" s="43"/>
      <c r="P94" s="17"/>
      <c r="Q94" s="17"/>
      <c r="R94" s="18"/>
    </row>
    <row r="95" spans="1:55" ht="35.25" customHeight="1" x14ac:dyDescent="0.3">
      <c r="A95" s="37">
        <v>91</v>
      </c>
      <c r="B95" s="21" t="s">
        <v>24</v>
      </c>
      <c r="C95" s="58" t="s">
        <v>124</v>
      </c>
      <c r="D95" s="39" t="s">
        <v>130</v>
      </c>
      <c r="E95" s="53"/>
      <c r="F95" s="53"/>
      <c r="G95" s="32">
        <f t="shared" si="11"/>
        <v>531</v>
      </c>
      <c r="H95" s="32">
        <v>354</v>
      </c>
      <c r="I95" s="32"/>
      <c r="J95" s="32"/>
      <c r="K95" s="32">
        <f t="shared" si="10"/>
        <v>177</v>
      </c>
      <c r="L95" s="42">
        <f>ROUNDDOWN((H95*0.5*0.3),0)</f>
        <v>53</v>
      </c>
      <c r="M95" s="42">
        <v>124</v>
      </c>
      <c r="N95" s="21"/>
      <c r="O95" s="43"/>
      <c r="P95" s="17"/>
      <c r="Q95" s="17"/>
      <c r="R95" s="18"/>
    </row>
    <row r="96" spans="1:55" ht="36.75" customHeight="1" x14ac:dyDescent="0.3">
      <c r="A96" s="37">
        <v>92</v>
      </c>
      <c r="B96" s="21" t="s">
        <v>24</v>
      </c>
      <c r="C96" s="48" t="s">
        <v>131</v>
      </c>
      <c r="D96" s="39" t="s">
        <v>132</v>
      </c>
      <c r="E96" s="53"/>
      <c r="F96" s="53"/>
      <c r="G96" s="32">
        <f t="shared" si="11"/>
        <v>189</v>
      </c>
      <c r="H96" s="32">
        <v>126</v>
      </c>
      <c r="I96" s="32"/>
      <c r="J96" s="32"/>
      <c r="K96" s="32">
        <f t="shared" si="10"/>
        <v>63</v>
      </c>
      <c r="L96" s="42">
        <v>19</v>
      </c>
      <c r="M96" s="42">
        <f t="shared" ref="M96:M101" si="12">ROUNDDOWN((H96*0.5*0.7),0)</f>
        <v>44</v>
      </c>
      <c r="N96" s="21"/>
      <c r="O96" s="43"/>
      <c r="P96" s="17"/>
      <c r="Q96" s="17"/>
      <c r="R96" s="18"/>
    </row>
    <row r="97" spans="1:18" ht="31.5" customHeight="1" x14ac:dyDescent="0.3">
      <c r="A97" s="37">
        <v>93</v>
      </c>
      <c r="B97" s="21" t="s">
        <v>24</v>
      </c>
      <c r="C97" s="48" t="s">
        <v>131</v>
      </c>
      <c r="D97" s="39" t="s">
        <v>133</v>
      </c>
      <c r="E97" s="53"/>
      <c r="F97" s="53"/>
      <c r="G97" s="32">
        <f t="shared" si="11"/>
        <v>253</v>
      </c>
      <c r="H97" s="32">
        <v>169</v>
      </c>
      <c r="I97" s="32"/>
      <c r="J97" s="32"/>
      <c r="K97" s="32">
        <f t="shared" si="10"/>
        <v>84</v>
      </c>
      <c r="L97" s="42">
        <f>ROUNDDOWN((H97*0.5*0.3),0)</f>
        <v>25</v>
      </c>
      <c r="M97" s="42">
        <f t="shared" si="12"/>
        <v>59</v>
      </c>
      <c r="N97" s="21"/>
      <c r="O97" s="43"/>
      <c r="P97" s="17"/>
      <c r="Q97" s="17"/>
      <c r="R97" s="18"/>
    </row>
    <row r="98" spans="1:18" ht="33" customHeight="1" x14ac:dyDescent="0.3">
      <c r="A98" s="37">
        <v>94</v>
      </c>
      <c r="B98" s="21" t="s">
        <v>24</v>
      </c>
      <c r="C98" s="48" t="s">
        <v>131</v>
      </c>
      <c r="D98" s="39" t="s">
        <v>134</v>
      </c>
      <c r="E98" s="39"/>
      <c r="F98" s="39"/>
      <c r="G98" s="32">
        <f t="shared" si="11"/>
        <v>226</v>
      </c>
      <c r="H98" s="32">
        <v>151</v>
      </c>
      <c r="I98" s="32"/>
      <c r="J98" s="32"/>
      <c r="K98" s="32">
        <f t="shared" si="10"/>
        <v>75</v>
      </c>
      <c r="L98" s="42">
        <v>23</v>
      </c>
      <c r="M98" s="42">
        <f t="shared" si="12"/>
        <v>52</v>
      </c>
      <c r="N98" s="21"/>
      <c r="O98" s="43"/>
      <c r="P98" s="17"/>
      <c r="Q98" s="17"/>
      <c r="R98" s="18"/>
    </row>
    <row r="99" spans="1:18" ht="30.75" customHeight="1" x14ac:dyDescent="0.3">
      <c r="A99" s="37">
        <v>95</v>
      </c>
      <c r="B99" s="21" t="s">
        <v>24</v>
      </c>
      <c r="C99" s="48" t="s">
        <v>131</v>
      </c>
      <c r="D99" s="39" t="s">
        <v>135</v>
      </c>
      <c r="E99" s="39"/>
      <c r="F99" s="39"/>
      <c r="G99" s="32">
        <f t="shared" ref="G99:G101" si="13">SUM(H99,K99)</f>
        <v>228</v>
      </c>
      <c r="H99" s="32">
        <v>152</v>
      </c>
      <c r="I99" s="32"/>
      <c r="J99" s="32"/>
      <c r="K99" s="32">
        <f t="shared" si="10"/>
        <v>76</v>
      </c>
      <c r="L99" s="42">
        <v>23</v>
      </c>
      <c r="M99" s="42">
        <f t="shared" si="12"/>
        <v>53</v>
      </c>
      <c r="N99" s="21"/>
      <c r="O99" s="43"/>
      <c r="P99" s="17"/>
      <c r="Q99" s="17"/>
      <c r="R99" s="18"/>
    </row>
    <row r="100" spans="1:18" ht="30" customHeight="1" x14ac:dyDescent="0.3">
      <c r="A100" s="37">
        <v>96</v>
      </c>
      <c r="B100" s="21" t="s">
        <v>24</v>
      </c>
      <c r="C100" s="48" t="s">
        <v>131</v>
      </c>
      <c r="D100" s="39" t="s">
        <v>136</v>
      </c>
      <c r="E100" s="39"/>
      <c r="F100" s="39"/>
      <c r="G100" s="32">
        <f t="shared" si="13"/>
        <v>163</v>
      </c>
      <c r="H100" s="32">
        <v>109</v>
      </c>
      <c r="I100" s="32"/>
      <c r="J100" s="32"/>
      <c r="K100" s="32">
        <f t="shared" si="10"/>
        <v>54</v>
      </c>
      <c r="L100" s="42">
        <f>ROUNDDOWN((H100*0.5*0.3),0)</f>
        <v>16</v>
      </c>
      <c r="M100" s="42">
        <f t="shared" si="12"/>
        <v>38</v>
      </c>
      <c r="N100" s="21"/>
      <c r="O100" s="43"/>
      <c r="P100" s="17"/>
      <c r="Q100" s="17"/>
      <c r="R100" s="18"/>
    </row>
    <row r="101" spans="1:18" ht="28.5" customHeight="1" x14ac:dyDescent="0.3">
      <c r="A101" s="37">
        <v>97</v>
      </c>
      <c r="B101" s="21" t="s">
        <v>24</v>
      </c>
      <c r="C101" s="48" t="s">
        <v>131</v>
      </c>
      <c r="D101" s="39" t="s">
        <v>137</v>
      </c>
      <c r="E101" s="39"/>
      <c r="F101" s="39"/>
      <c r="G101" s="32">
        <f t="shared" si="13"/>
        <v>198</v>
      </c>
      <c r="H101" s="32">
        <v>132</v>
      </c>
      <c r="I101" s="32"/>
      <c r="J101" s="32"/>
      <c r="K101" s="32">
        <f t="shared" si="10"/>
        <v>66</v>
      </c>
      <c r="L101" s="42">
        <v>20</v>
      </c>
      <c r="M101" s="42">
        <f t="shared" si="12"/>
        <v>46</v>
      </c>
      <c r="N101" s="21"/>
      <c r="O101" s="43"/>
      <c r="P101" s="17"/>
      <c r="Q101" s="17"/>
      <c r="R101" s="18"/>
    </row>
    <row r="1048319" spans="5:5" x14ac:dyDescent="0.3">
      <c r="E1048319" s="2"/>
    </row>
  </sheetData>
  <autoFilter ref="A4:N101" xr:uid="{00000000-0009-0000-0000-000000000000}"/>
  <mergeCells count="10">
    <mergeCell ref="P3:R4"/>
    <mergeCell ref="O3:O4"/>
    <mergeCell ref="A1:M1"/>
    <mergeCell ref="A3:A4"/>
    <mergeCell ref="C3:C4"/>
    <mergeCell ref="D3:D4"/>
    <mergeCell ref="E3:E4"/>
    <mergeCell ref="F3:F4"/>
    <mergeCell ref="G3:M3"/>
    <mergeCell ref="B3:B4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L1048344"/>
  <sheetViews>
    <sheetView zoomScale="85" zoomScaleNormal="85" workbookViewId="0">
      <pane ySplit="4" topLeftCell="A113" activePane="bottomLeft" state="frozen"/>
      <selection pane="bottomLeft" activeCell="B2" sqref="B2"/>
    </sheetView>
  </sheetViews>
  <sheetFormatPr defaultColWidth="9" defaultRowHeight="16.5" x14ac:dyDescent="0.3"/>
  <cols>
    <col min="1" max="1" width="10" style="3" bestFit="1" customWidth="1"/>
    <col min="2" max="2" width="8.625" style="1" bestFit="1" customWidth="1"/>
    <col min="3" max="3" width="21.375" style="1" bestFit="1" customWidth="1"/>
    <col min="4" max="4" width="43.25" style="1" customWidth="1"/>
    <col min="5" max="5" width="18.5" style="1" customWidth="1"/>
    <col min="6" max="6" width="13.25" style="1" customWidth="1"/>
    <col min="7" max="7" width="15.375" style="1" customWidth="1"/>
    <col min="8" max="8" width="16.25" style="6" customWidth="1"/>
    <col min="9" max="10" width="18.625" style="1" customWidth="1"/>
    <col min="11" max="11" width="13.75" style="1" customWidth="1"/>
    <col min="12" max="12" width="7.5" style="6" hidden="1" customWidth="1"/>
    <col min="13" max="13" width="42.75" style="1" customWidth="1"/>
    <col min="14" max="16" width="9" style="1" customWidth="1"/>
    <col min="17" max="16384" width="9" style="1"/>
  </cols>
  <sheetData>
    <row r="1" spans="1:19" ht="30.75" customHeight="1" x14ac:dyDescent="0.3">
      <c r="A1" s="81" t="s">
        <v>138</v>
      </c>
      <c r="B1" s="81"/>
      <c r="C1" s="81"/>
      <c r="D1" s="81"/>
      <c r="E1" s="81"/>
      <c r="F1" s="81"/>
      <c r="G1" s="81"/>
      <c r="H1" s="82"/>
      <c r="I1" s="81"/>
      <c r="J1" s="81"/>
      <c r="K1" s="81"/>
    </row>
    <row r="2" spans="1:19" ht="16.5" customHeight="1" thickBot="1" x14ac:dyDescent="0.35">
      <c r="H2" s="8">
        <v>650</v>
      </c>
      <c r="I2" s="8">
        <v>245</v>
      </c>
      <c r="J2" s="8">
        <v>120</v>
      </c>
      <c r="K2" s="8">
        <v>320</v>
      </c>
    </row>
    <row r="3" spans="1:19" ht="24" customHeight="1" thickBot="1" x14ac:dyDescent="0.35">
      <c r="A3" s="83" t="s">
        <v>0</v>
      </c>
      <c r="B3" s="93" t="s">
        <v>1</v>
      </c>
      <c r="C3" s="85" t="s">
        <v>2</v>
      </c>
      <c r="D3" s="87" t="s">
        <v>3</v>
      </c>
      <c r="E3" s="87" t="s">
        <v>17</v>
      </c>
      <c r="F3" s="87" t="s">
        <v>18</v>
      </c>
      <c r="G3" s="90" t="s">
        <v>139</v>
      </c>
      <c r="H3" s="91"/>
      <c r="I3" s="90"/>
      <c r="J3" s="90"/>
      <c r="K3" s="92"/>
      <c r="L3" s="23"/>
      <c r="M3" s="79" t="s">
        <v>16</v>
      </c>
      <c r="N3" s="77"/>
      <c r="O3" s="78"/>
      <c r="P3" s="78"/>
      <c r="Q3" s="16"/>
      <c r="R3" s="16"/>
      <c r="S3" s="16"/>
    </row>
    <row r="4" spans="1:19" ht="50.25" customHeight="1" x14ac:dyDescent="0.3">
      <c r="A4" s="84"/>
      <c r="B4" s="94"/>
      <c r="C4" s="86"/>
      <c r="D4" s="88"/>
      <c r="E4" s="88"/>
      <c r="F4" s="89"/>
      <c r="G4" s="9" t="s">
        <v>5</v>
      </c>
      <c r="H4" s="10" t="s">
        <v>4</v>
      </c>
      <c r="I4" s="12" t="s">
        <v>10</v>
      </c>
      <c r="J4" s="13" t="s">
        <v>7</v>
      </c>
      <c r="K4" s="28" t="s">
        <v>8</v>
      </c>
      <c r="L4" s="23"/>
      <c r="M4" s="80"/>
      <c r="N4" s="77"/>
      <c r="O4" s="78"/>
      <c r="P4" s="78"/>
      <c r="Q4" s="16"/>
      <c r="R4" s="16"/>
      <c r="S4" s="60"/>
    </row>
    <row r="5" spans="1:19" s="4" customFormat="1" ht="30" customHeight="1" x14ac:dyDescent="0.3">
      <c r="A5" s="37">
        <v>1</v>
      </c>
      <c r="B5" s="21" t="s">
        <v>40</v>
      </c>
      <c r="C5" s="21" t="s">
        <v>41</v>
      </c>
      <c r="D5" s="61" t="s">
        <v>28</v>
      </c>
      <c r="E5" s="46"/>
      <c r="F5" s="46"/>
      <c r="G5" s="32">
        <f t="shared" ref="G5:G36" si="0">SUM(H5,I5)</f>
        <v>118</v>
      </c>
      <c r="H5" s="32">
        <v>91</v>
      </c>
      <c r="I5" s="32">
        <f>SUM(J5:K5)</f>
        <v>27</v>
      </c>
      <c r="J5" s="33">
        <f>ROUNDDOWN((H5*0.3*0.3),0)</f>
        <v>8</v>
      </c>
      <c r="K5" s="33">
        <f t="shared" ref="K5:K12" si="1">ROUNDDOWN((H5*0.3*0.7),0)</f>
        <v>19</v>
      </c>
      <c r="L5" s="21" t="e">
        <f>IF(#REF!=I5,"YES","NO")</f>
        <v>#REF!</v>
      </c>
      <c r="M5" s="21"/>
      <c r="N5" s="17"/>
      <c r="O5" s="17"/>
      <c r="P5" s="18"/>
    </row>
    <row r="6" spans="1:19" s="4" customFormat="1" ht="30" customHeight="1" x14ac:dyDescent="0.3">
      <c r="A6" s="37">
        <v>2</v>
      </c>
      <c r="B6" s="21" t="s">
        <v>40</v>
      </c>
      <c r="C6" s="21" t="s">
        <v>41</v>
      </c>
      <c r="D6" s="39" t="s">
        <v>30</v>
      </c>
      <c r="E6" s="46"/>
      <c r="F6" s="46"/>
      <c r="G6" s="32">
        <f t="shared" si="0"/>
        <v>118</v>
      </c>
      <c r="H6" s="32">
        <v>91</v>
      </c>
      <c r="I6" s="32">
        <f t="shared" ref="I6:I36" si="2">SUM(J6:K6)</f>
        <v>27</v>
      </c>
      <c r="J6" s="33">
        <f>ROUNDDOWN((H6*0.3*0.3),0)</f>
        <v>8</v>
      </c>
      <c r="K6" s="33">
        <f t="shared" si="1"/>
        <v>19</v>
      </c>
      <c r="L6" s="21" t="e">
        <f>IF(#REF!=I6,"YES","NO")</f>
        <v>#REF!</v>
      </c>
      <c r="M6" s="21"/>
      <c r="N6" s="17"/>
      <c r="O6" s="17"/>
      <c r="P6" s="18"/>
    </row>
    <row r="7" spans="1:19" s="4" customFormat="1" ht="30" customHeight="1" x14ac:dyDescent="0.3">
      <c r="A7" s="37">
        <v>3</v>
      </c>
      <c r="B7" s="21" t="s">
        <v>40</v>
      </c>
      <c r="C7" s="21" t="s">
        <v>41</v>
      </c>
      <c r="D7" s="39" t="s">
        <v>29</v>
      </c>
      <c r="E7" s="46"/>
      <c r="F7" s="46"/>
      <c r="G7" s="32">
        <f t="shared" si="0"/>
        <v>118</v>
      </c>
      <c r="H7" s="32">
        <v>91</v>
      </c>
      <c r="I7" s="32">
        <f t="shared" si="2"/>
        <v>27</v>
      </c>
      <c r="J7" s="33">
        <f>ROUNDDOWN((H7*0.3*0.3),0)</f>
        <v>8</v>
      </c>
      <c r="K7" s="33">
        <f t="shared" si="1"/>
        <v>19</v>
      </c>
      <c r="L7" s="21" t="e">
        <f>IF(#REF!=I7,"YES","NO")</f>
        <v>#REF!</v>
      </c>
      <c r="M7" s="21"/>
      <c r="N7" s="17"/>
      <c r="O7" s="17"/>
      <c r="P7" s="18"/>
    </row>
    <row r="8" spans="1:19" s="4" customFormat="1" ht="30" customHeight="1" x14ac:dyDescent="0.3">
      <c r="A8" s="37">
        <v>4</v>
      </c>
      <c r="B8" s="21" t="s">
        <v>40</v>
      </c>
      <c r="C8" s="21" t="s">
        <v>9</v>
      </c>
      <c r="D8" s="46" t="s">
        <v>33</v>
      </c>
      <c r="E8" s="46"/>
      <c r="F8" s="46"/>
      <c r="G8" s="32">
        <f t="shared" si="0"/>
        <v>127</v>
      </c>
      <c r="H8" s="32">
        <v>98</v>
      </c>
      <c r="I8" s="32">
        <f t="shared" si="2"/>
        <v>29</v>
      </c>
      <c r="J8" s="33">
        <v>9</v>
      </c>
      <c r="K8" s="33">
        <f t="shared" si="1"/>
        <v>20</v>
      </c>
      <c r="L8" s="21" t="e">
        <f>IF(#REF!=I8,"YES","NO")</f>
        <v>#REF!</v>
      </c>
      <c r="M8" s="21"/>
      <c r="N8" s="17"/>
      <c r="O8" s="17"/>
      <c r="P8" s="18"/>
    </row>
    <row r="9" spans="1:19" s="4" customFormat="1" ht="30" customHeight="1" x14ac:dyDescent="0.3">
      <c r="A9" s="37">
        <v>5</v>
      </c>
      <c r="B9" s="21" t="s">
        <v>40</v>
      </c>
      <c r="C9" s="21" t="s">
        <v>9</v>
      </c>
      <c r="D9" s="46" t="s">
        <v>32</v>
      </c>
      <c r="E9" s="46"/>
      <c r="F9" s="46"/>
      <c r="G9" s="32">
        <f t="shared" si="0"/>
        <v>127</v>
      </c>
      <c r="H9" s="32">
        <v>98</v>
      </c>
      <c r="I9" s="32">
        <f t="shared" si="2"/>
        <v>29</v>
      </c>
      <c r="J9" s="33">
        <v>9</v>
      </c>
      <c r="K9" s="33">
        <f t="shared" si="1"/>
        <v>20</v>
      </c>
      <c r="L9" s="21" t="e">
        <f>IF(#REF!=I9,"YES","NO")</f>
        <v>#REF!</v>
      </c>
      <c r="M9" s="21"/>
      <c r="N9" s="17"/>
      <c r="O9" s="17"/>
      <c r="P9" s="18"/>
    </row>
    <row r="10" spans="1:19" s="4" customFormat="1" ht="30" customHeight="1" x14ac:dyDescent="0.3">
      <c r="A10" s="37">
        <v>6</v>
      </c>
      <c r="B10" s="21" t="s">
        <v>40</v>
      </c>
      <c r="C10" s="21" t="s">
        <v>9</v>
      </c>
      <c r="D10" s="39" t="s">
        <v>31</v>
      </c>
      <c r="E10" s="46"/>
      <c r="F10" s="46"/>
      <c r="G10" s="32">
        <f t="shared" si="0"/>
        <v>127</v>
      </c>
      <c r="H10" s="32">
        <v>98</v>
      </c>
      <c r="I10" s="32">
        <f t="shared" si="2"/>
        <v>29</v>
      </c>
      <c r="J10" s="33">
        <v>9</v>
      </c>
      <c r="K10" s="33">
        <f t="shared" si="1"/>
        <v>20</v>
      </c>
      <c r="L10" s="21" t="e">
        <f>IF(#REF!=I10,"YES","NO")</f>
        <v>#REF!</v>
      </c>
      <c r="M10" s="21"/>
      <c r="N10" s="17"/>
      <c r="O10" s="17"/>
      <c r="P10" s="18"/>
    </row>
    <row r="11" spans="1:19" s="4" customFormat="1" ht="30" customHeight="1" x14ac:dyDescent="0.3">
      <c r="A11" s="37">
        <v>7</v>
      </c>
      <c r="B11" s="21" t="s">
        <v>40</v>
      </c>
      <c r="C11" s="21" t="s">
        <v>9</v>
      </c>
      <c r="D11" s="39" t="s">
        <v>37</v>
      </c>
      <c r="E11" s="46"/>
      <c r="F11" s="46"/>
      <c r="G11" s="32">
        <f t="shared" si="0"/>
        <v>126</v>
      </c>
      <c r="H11" s="32">
        <v>97</v>
      </c>
      <c r="I11" s="32">
        <f t="shared" si="2"/>
        <v>29</v>
      </c>
      <c r="J11" s="33">
        <v>9</v>
      </c>
      <c r="K11" s="33">
        <f t="shared" si="1"/>
        <v>20</v>
      </c>
      <c r="L11" s="21" t="e">
        <f>IF(#REF!=I11,"YES","NO")</f>
        <v>#REF!</v>
      </c>
      <c r="M11" s="21"/>
      <c r="N11" s="17"/>
      <c r="O11" s="17"/>
      <c r="P11" s="18"/>
    </row>
    <row r="12" spans="1:19" s="4" customFormat="1" ht="30" customHeight="1" x14ac:dyDescent="0.3">
      <c r="A12" s="37">
        <v>8</v>
      </c>
      <c r="B12" s="21" t="s">
        <v>24</v>
      </c>
      <c r="C12" s="21" t="s">
        <v>41</v>
      </c>
      <c r="D12" s="39" t="s">
        <v>25</v>
      </c>
      <c r="E12" s="46"/>
      <c r="F12" s="46"/>
      <c r="G12" s="32">
        <f t="shared" si="0"/>
        <v>127</v>
      </c>
      <c r="H12" s="32">
        <v>98</v>
      </c>
      <c r="I12" s="32">
        <f t="shared" si="2"/>
        <v>29</v>
      </c>
      <c r="J12" s="33">
        <v>9</v>
      </c>
      <c r="K12" s="33">
        <f t="shared" si="1"/>
        <v>20</v>
      </c>
      <c r="L12" s="21" t="e">
        <f>IF(#REF!=I12,"YES","NO")</f>
        <v>#REF!</v>
      </c>
      <c r="M12" s="21"/>
      <c r="N12" s="17"/>
      <c r="O12" s="17"/>
      <c r="P12" s="18"/>
    </row>
    <row r="13" spans="1:19" s="4" customFormat="1" ht="30" customHeight="1" x14ac:dyDescent="0.3">
      <c r="A13" s="37">
        <v>9</v>
      </c>
      <c r="B13" s="21" t="s">
        <v>24</v>
      </c>
      <c r="C13" s="21" t="s">
        <v>41</v>
      </c>
      <c r="D13" s="39" t="s">
        <v>27</v>
      </c>
      <c r="E13" s="46"/>
      <c r="F13" s="46"/>
      <c r="G13" s="32">
        <f t="shared" si="0"/>
        <v>122</v>
      </c>
      <c r="H13" s="32">
        <v>94</v>
      </c>
      <c r="I13" s="32">
        <f t="shared" si="2"/>
        <v>28</v>
      </c>
      <c r="J13" s="33">
        <f t="shared" ref="J13:J27" si="3">ROUNDDOWN((H13*0.3*0.3),0)</f>
        <v>8</v>
      </c>
      <c r="K13" s="33">
        <v>20</v>
      </c>
      <c r="L13" s="21" t="e">
        <f>IF(#REF!=I13,"YES","NO")</f>
        <v>#REF!</v>
      </c>
      <c r="M13" s="21"/>
      <c r="N13" s="17"/>
      <c r="O13" s="17"/>
      <c r="P13" s="18"/>
    </row>
    <row r="14" spans="1:19" s="4" customFormat="1" ht="30" customHeight="1" x14ac:dyDescent="0.3">
      <c r="A14" s="37">
        <v>10</v>
      </c>
      <c r="B14" s="21" t="s">
        <v>24</v>
      </c>
      <c r="C14" s="21" t="s">
        <v>41</v>
      </c>
      <c r="D14" s="39" t="s">
        <v>26</v>
      </c>
      <c r="E14" s="39"/>
      <c r="F14" s="39"/>
      <c r="G14" s="32">
        <f t="shared" si="0"/>
        <v>130</v>
      </c>
      <c r="H14" s="32">
        <v>100</v>
      </c>
      <c r="I14" s="32">
        <f t="shared" si="2"/>
        <v>30</v>
      </c>
      <c r="J14" s="33">
        <f t="shared" si="3"/>
        <v>9</v>
      </c>
      <c r="K14" s="33">
        <f t="shared" ref="K14:K26" si="4">ROUNDDOWN((H14*0.3*0.7),0)</f>
        <v>21</v>
      </c>
      <c r="L14" s="21" t="e">
        <f>IF(#REF!=I14,"YES","NO")</f>
        <v>#REF!</v>
      </c>
      <c r="M14" s="21"/>
      <c r="N14" s="17"/>
      <c r="O14" s="17"/>
      <c r="P14" s="18"/>
    </row>
    <row r="15" spans="1:19" s="4" customFormat="1" ht="30" customHeight="1" x14ac:dyDescent="0.3">
      <c r="A15" s="37">
        <v>11</v>
      </c>
      <c r="B15" s="21" t="s">
        <v>24</v>
      </c>
      <c r="C15" s="21" t="s">
        <v>41</v>
      </c>
      <c r="D15" s="39" t="s">
        <v>43</v>
      </c>
      <c r="E15" s="39"/>
      <c r="F15" s="39"/>
      <c r="G15" s="32">
        <f t="shared" si="0"/>
        <v>130</v>
      </c>
      <c r="H15" s="32">
        <v>100</v>
      </c>
      <c r="I15" s="32">
        <f t="shared" si="2"/>
        <v>30</v>
      </c>
      <c r="J15" s="33">
        <f t="shared" si="3"/>
        <v>9</v>
      </c>
      <c r="K15" s="33">
        <f t="shared" si="4"/>
        <v>21</v>
      </c>
      <c r="L15" s="21" t="e">
        <f>IF(#REF!=I15,"YES","NO")</f>
        <v>#REF!</v>
      </c>
      <c r="M15" s="21"/>
      <c r="N15" s="17"/>
      <c r="O15" s="17"/>
      <c r="P15" s="18"/>
    </row>
    <row r="16" spans="1:19" s="4" customFormat="1" ht="30" customHeight="1" x14ac:dyDescent="0.3">
      <c r="A16" s="37">
        <v>12</v>
      </c>
      <c r="B16" s="21" t="s">
        <v>24</v>
      </c>
      <c r="C16" s="21" t="s">
        <v>41</v>
      </c>
      <c r="D16" s="39" t="s">
        <v>44</v>
      </c>
      <c r="E16" s="39"/>
      <c r="F16" s="39"/>
      <c r="G16" s="32">
        <f t="shared" si="0"/>
        <v>130</v>
      </c>
      <c r="H16" s="32">
        <v>100</v>
      </c>
      <c r="I16" s="32">
        <f t="shared" si="2"/>
        <v>30</v>
      </c>
      <c r="J16" s="33">
        <f t="shared" si="3"/>
        <v>9</v>
      </c>
      <c r="K16" s="33">
        <f t="shared" si="4"/>
        <v>21</v>
      </c>
      <c r="L16" s="21" t="e">
        <f>IF(#REF!=I16,"YES","NO")</f>
        <v>#REF!</v>
      </c>
      <c r="M16" s="21"/>
      <c r="N16" s="17"/>
      <c r="O16" s="17"/>
      <c r="P16" s="18"/>
    </row>
    <row r="17" spans="1:17" s="4" customFormat="1" ht="30" customHeight="1" x14ac:dyDescent="0.3">
      <c r="A17" s="64">
        <v>13</v>
      </c>
      <c r="B17" s="66" t="s">
        <v>24</v>
      </c>
      <c r="C17" s="66" t="s">
        <v>41</v>
      </c>
      <c r="D17" s="54" t="s">
        <v>45</v>
      </c>
      <c r="E17" s="54"/>
      <c r="F17" s="54"/>
      <c r="G17" s="55">
        <f t="shared" si="0"/>
        <v>125</v>
      </c>
      <c r="H17" s="55">
        <v>96</v>
      </c>
      <c r="I17" s="55">
        <f t="shared" si="2"/>
        <v>29</v>
      </c>
      <c r="J17" s="63">
        <v>9</v>
      </c>
      <c r="K17" s="63">
        <f t="shared" si="4"/>
        <v>20</v>
      </c>
      <c r="L17" s="66" t="e">
        <f>IF(#REF!=I17,"YES","NO")</f>
        <v>#REF!</v>
      </c>
      <c r="M17" s="66" t="s">
        <v>218</v>
      </c>
      <c r="N17" s="67"/>
      <c r="O17" s="67"/>
      <c r="P17" s="68"/>
    </row>
    <row r="18" spans="1:17" s="4" customFormat="1" ht="30" customHeight="1" x14ac:dyDescent="0.3">
      <c r="A18" s="37">
        <v>14</v>
      </c>
      <c r="B18" s="21" t="s">
        <v>24</v>
      </c>
      <c r="C18" s="21" t="s">
        <v>41</v>
      </c>
      <c r="D18" s="39" t="s">
        <v>46</v>
      </c>
      <c r="E18" s="39"/>
      <c r="F18" s="39"/>
      <c r="G18" s="32">
        <f t="shared" si="0"/>
        <v>130</v>
      </c>
      <c r="H18" s="32">
        <v>100</v>
      </c>
      <c r="I18" s="32">
        <f t="shared" si="2"/>
        <v>30</v>
      </c>
      <c r="J18" s="33">
        <f t="shared" si="3"/>
        <v>9</v>
      </c>
      <c r="K18" s="33">
        <f t="shared" si="4"/>
        <v>21</v>
      </c>
      <c r="L18" s="21" t="e">
        <f>IF(#REF!=I18,"YES","NO")</f>
        <v>#REF!</v>
      </c>
      <c r="M18" s="21"/>
      <c r="N18" s="17"/>
      <c r="O18" s="17"/>
      <c r="P18" s="18"/>
    </row>
    <row r="19" spans="1:17" s="4" customFormat="1" ht="30" customHeight="1" x14ac:dyDescent="0.3">
      <c r="A19" s="37">
        <v>15</v>
      </c>
      <c r="B19" s="21" t="s">
        <v>24</v>
      </c>
      <c r="C19" s="21" t="s">
        <v>41</v>
      </c>
      <c r="D19" s="39" t="s">
        <v>47</v>
      </c>
      <c r="E19" s="39"/>
      <c r="F19" s="39"/>
      <c r="G19" s="32">
        <f t="shared" si="0"/>
        <v>130</v>
      </c>
      <c r="H19" s="32">
        <v>100</v>
      </c>
      <c r="I19" s="32">
        <f t="shared" si="2"/>
        <v>30</v>
      </c>
      <c r="J19" s="33">
        <f t="shared" si="3"/>
        <v>9</v>
      </c>
      <c r="K19" s="33">
        <f t="shared" si="4"/>
        <v>21</v>
      </c>
      <c r="L19" s="21" t="e">
        <f>IF(#REF!=I19,"YES","NO")</f>
        <v>#REF!</v>
      </c>
      <c r="M19" s="21"/>
      <c r="N19" s="17"/>
      <c r="O19" s="17"/>
      <c r="P19" s="18"/>
    </row>
    <row r="20" spans="1:17" s="5" customFormat="1" ht="30" customHeight="1" x14ac:dyDescent="0.3">
      <c r="A20" s="37">
        <v>16</v>
      </c>
      <c r="B20" s="21" t="s">
        <v>24</v>
      </c>
      <c r="C20" s="21" t="s">
        <v>41</v>
      </c>
      <c r="D20" s="39" t="s">
        <v>48</v>
      </c>
      <c r="E20" s="39"/>
      <c r="F20" s="39"/>
      <c r="G20" s="32">
        <f t="shared" si="0"/>
        <v>130</v>
      </c>
      <c r="H20" s="32">
        <v>100</v>
      </c>
      <c r="I20" s="32">
        <f t="shared" si="2"/>
        <v>30</v>
      </c>
      <c r="J20" s="33">
        <f t="shared" si="3"/>
        <v>9</v>
      </c>
      <c r="K20" s="33">
        <f t="shared" si="4"/>
        <v>21</v>
      </c>
      <c r="L20" s="21" t="e">
        <f>IF(#REF!=I20,"YES","NO")</f>
        <v>#REF!</v>
      </c>
      <c r="M20" s="21"/>
      <c r="N20" s="17"/>
      <c r="O20" s="17"/>
      <c r="P20" s="18"/>
    </row>
    <row r="21" spans="1:17" s="4" customFormat="1" ht="30" customHeight="1" x14ac:dyDescent="0.3">
      <c r="A21" s="37">
        <v>17</v>
      </c>
      <c r="B21" s="21" t="s">
        <v>24</v>
      </c>
      <c r="C21" s="21" t="s">
        <v>41</v>
      </c>
      <c r="D21" s="39" t="s">
        <v>49</v>
      </c>
      <c r="E21" s="39"/>
      <c r="F21" s="39"/>
      <c r="G21" s="32">
        <f t="shared" si="0"/>
        <v>130</v>
      </c>
      <c r="H21" s="32">
        <v>100</v>
      </c>
      <c r="I21" s="32">
        <f t="shared" si="2"/>
        <v>30</v>
      </c>
      <c r="J21" s="33">
        <f t="shared" si="3"/>
        <v>9</v>
      </c>
      <c r="K21" s="33">
        <f t="shared" si="4"/>
        <v>21</v>
      </c>
      <c r="L21" s="21" t="e">
        <f>IF(#REF!=I21,"YES","NO")</f>
        <v>#REF!</v>
      </c>
      <c r="M21" s="21"/>
      <c r="N21" s="17"/>
      <c r="O21" s="17"/>
      <c r="P21" s="18"/>
      <c r="Q21" s="5"/>
    </row>
    <row r="22" spans="1:17" s="4" customFormat="1" ht="30" customHeight="1" x14ac:dyDescent="0.3">
      <c r="A22" s="37">
        <v>18</v>
      </c>
      <c r="B22" s="21" t="s">
        <v>24</v>
      </c>
      <c r="C22" s="21" t="s">
        <v>41</v>
      </c>
      <c r="D22" s="39" t="s">
        <v>50</v>
      </c>
      <c r="E22" s="39"/>
      <c r="F22" s="39"/>
      <c r="G22" s="32">
        <f t="shared" si="0"/>
        <v>130</v>
      </c>
      <c r="H22" s="32">
        <v>100</v>
      </c>
      <c r="I22" s="32">
        <f t="shared" si="2"/>
        <v>30</v>
      </c>
      <c r="J22" s="33">
        <f t="shared" si="3"/>
        <v>9</v>
      </c>
      <c r="K22" s="33">
        <f t="shared" si="4"/>
        <v>21</v>
      </c>
      <c r="L22" s="21" t="e">
        <f>IF(#REF!=I22,"YES","NO")</f>
        <v>#REF!</v>
      </c>
      <c r="M22" s="21"/>
      <c r="N22" s="17"/>
      <c r="O22" s="17"/>
      <c r="P22" s="18"/>
      <c r="Q22" s="5"/>
    </row>
    <row r="23" spans="1:17" s="4" customFormat="1" ht="30" customHeight="1" x14ac:dyDescent="0.3">
      <c r="A23" s="37">
        <v>19</v>
      </c>
      <c r="B23" s="21" t="s">
        <v>24</v>
      </c>
      <c r="C23" s="21" t="s">
        <v>41</v>
      </c>
      <c r="D23" s="39" t="s">
        <v>51</v>
      </c>
      <c r="E23" s="54"/>
      <c r="F23" s="54"/>
      <c r="G23" s="32">
        <f t="shared" si="0"/>
        <v>130</v>
      </c>
      <c r="H23" s="32">
        <v>100</v>
      </c>
      <c r="I23" s="32">
        <f t="shared" si="2"/>
        <v>30</v>
      </c>
      <c r="J23" s="33">
        <f t="shared" si="3"/>
        <v>9</v>
      </c>
      <c r="K23" s="33">
        <f t="shared" si="4"/>
        <v>21</v>
      </c>
      <c r="L23" s="21" t="e">
        <f>IF(#REF!=I23,"YES","NO")</f>
        <v>#REF!</v>
      </c>
      <c r="M23" s="21"/>
      <c r="N23" s="17"/>
      <c r="O23" s="17"/>
      <c r="P23" s="18"/>
      <c r="Q23" s="5"/>
    </row>
    <row r="24" spans="1:17" s="4" customFormat="1" ht="30" customHeight="1" x14ac:dyDescent="0.3">
      <c r="A24" s="37">
        <v>20</v>
      </c>
      <c r="B24" s="21" t="s">
        <v>24</v>
      </c>
      <c r="C24" s="21" t="s">
        <v>41</v>
      </c>
      <c r="D24" s="39" t="s">
        <v>52</v>
      </c>
      <c r="E24" s="54"/>
      <c r="F24" s="54"/>
      <c r="G24" s="32">
        <f t="shared" si="0"/>
        <v>130</v>
      </c>
      <c r="H24" s="32">
        <v>100</v>
      </c>
      <c r="I24" s="32">
        <f t="shared" si="2"/>
        <v>30</v>
      </c>
      <c r="J24" s="33">
        <f t="shared" si="3"/>
        <v>9</v>
      </c>
      <c r="K24" s="33">
        <f t="shared" si="4"/>
        <v>21</v>
      </c>
      <c r="L24" s="21" t="e">
        <f>IF(#REF!=I24,"YES","NO")</f>
        <v>#REF!</v>
      </c>
      <c r="M24" s="21"/>
      <c r="N24" s="17"/>
      <c r="O24" s="17"/>
      <c r="P24" s="18"/>
      <c r="Q24" s="5"/>
    </row>
    <row r="25" spans="1:17" s="5" customFormat="1" ht="30" customHeight="1" x14ac:dyDescent="0.3">
      <c r="A25" s="37">
        <v>21</v>
      </c>
      <c r="B25" s="21" t="s">
        <v>24</v>
      </c>
      <c r="C25" s="21" t="s">
        <v>41</v>
      </c>
      <c r="D25" s="39" t="s">
        <v>53</v>
      </c>
      <c r="E25" s="56"/>
      <c r="F25" s="56"/>
      <c r="G25" s="32">
        <f t="shared" si="0"/>
        <v>130</v>
      </c>
      <c r="H25" s="32">
        <v>100</v>
      </c>
      <c r="I25" s="32">
        <f t="shared" si="2"/>
        <v>30</v>
      </c>
      <c r="J25" s="33">
        <f t="shared" si="3"/>
        <v>9</v>
      </c>
      <c r="K25" s="33">
        <f t="shared" si="4"/>
        <v>21</v>
      </c>
      <c r="L25" s="21" t="e">
        <f>IF(#REF!=I25,"YES","NO")</f>
        <v>#REF!</v>
      </c>
      <c r="M25" s="21"/>
      <c r="N25" s="17"/>
      <c r="O25" s="17"/>
      <c r="P25" s="18"/>
    </row>
    <row r="26" spans="1:17" s="4" customFormat="1" ht="30" customHeight="1" x14ac:dyDescent="0.3">
      <c r="A26" s="37">
        <v>22</v>
      </c>
      <c r="B26" s="21" t="s">
        <v>24</v>
      </c>
      <c r="C26" s="21" t="s">
        <v>41</v>
      </c>
      <c r="D26" s="39" t="s">
        <v>54</v>
      </c>
      <c r="E26" s="56"/>
      <c r="F26" s="56"/>
      <c r="G26" s="32">
        <f t="shared" si="0"/>
        <v>130</v>
      </c>
      <c r="H26" s="32">
        <v>100</v>
      </c>
      <c r="I26" s="32">
        <f t="shared" si="2"/>
        <v>30</v>
      </c>
      <c r="J26" s="33">
        <f t="shared" si="3"/>
        <v>9</v>
      </c>
      <c r="K26" s="33">
        <f t="shared" si="4"/>
        <v>21</v>
      </c>
      <c r="L26" s="21" t="e">
        <f>IF(#REF!=I26,"YES","NO")</f>
        <v>#REF!</v>
      </c>
      <c r="M26" s="21"/>
      <c r="N26" s="17"/>
      <c r="O26" s="17"/>
      <c r="P26" s="18"/>
      <c r="Q26" s="5"/>
    </row>
    <row r="27" spans="1:17" s="4" customFormat="1" ht="30" customHeight="1" x14ac:dyDescent="0.3">
      <c r="A27" s="37">
        <v>23</v>
      </c>
      <c r="B27" s="21" t="s">
        <v>24</v>
      </c>
      <c r="C27" s="21" t="s">
        <v>41</v>
      </c>
      <c r="D27" s="39" t="s">
        <v>55</v>
      </c>
      <c r="E27" s="56"/>
      <c r="F27" s="56"/>
      <c r="G27" s="32">
        <f t="shared" si="0"/>
        <v>61</v>
      </c>
      <c r="H27" s="32">
        <v>47</v>
      </c>
      <c r="I27" s="32">
        <f t="shared" si="2"/>
        <v>14</v>
      </c>
      <c r="J27" s="33">
        <f t="shared" si="3"/>
        <v>4</v>
      </c>
      <c r="K27" s="33">
        <v>10</v>
      </c>
      <c r="L27" s="21" t="e">
        <f>IF(#REF!=I27,"YES","NO")</f>
        <v>#REF!</v>
      </c>
      <c r="M27" s="21"/>
      <c r="N27" s="17"/>
      <c r="O27" s="17"/>
      <c r="P27" s="18"/>
      <c r="Q27" s="5"/>
    </row>
    <row r="28" spans="1:17" s="4" customFormat="1" ht="30" customHeight="1" x14ac:dyDescent="0.3">
      <c r="A28" s="37">
        <v>24</v>
      </c>
      <c r="B28" s="21" t="s">
        <v>24</v>
      </c>
      <c r="C28" s="21" t="s">
        <v>41</v>
      </c>
      <c r="D28" s="39" t="s">
        <v>56</v>
      </c>
      <c r="E28" s="56"/>
      <c r="F28" s="56"/>
      <c r="G28" s="32">
        <f t="shared" si="0"/>
        <v>70</v>
      </c>
      <c r="H28" s="32">
        <v>54</v>
      </c>
      <c r="I28" s="32">
        <f t="shared" si="2"/>
        <v>16</v>
      </c>
      <c r="J28" s="33">
        <v>5</v>
      </c>
      <c r="K28" s="33">
        <f t="shared" ref="K28:K33" si="5">ROUNDDOWN((H28*0.3*0.7),0)</f>
        <v>11</v>
      </c>
      <c r="L28" s="21" t="e">
        <f>IF(#REF!=I28,"YES","NO")</f>
        <v>#REF!</v>
      </c>
      <c r="M28" s="21"/>
      <c r="N28" s="17"/>
      <c r="O28" s="17"/>
      <c r="P28" s="18"/>
      <c r="Q28" s="5"/>
    </row>
    <row r="29" spans="1:17" s="4" customFormat="1" ht="30" customHeight="1" x14ac:dyDescent="0.3">
      <c r="A29" s="37">
        <v>25</v>
      </c>
      <c r="B29" s="21" t="s">
        <v>24</v>
      </c>
      <c r="C29" s="21" t="s">
        <v>41</v>
      </c>
      <c r="D29" s="39" t="s">
        <v>57</v>
      </c>
      <c r="E29" s="56"/>
      <c r="F29" s="56"/>
      <c r="G29" s="32">
        <f t="shared" si="0"/>
        <v>70</v>
      </c>
      <c r="H29" s="32">
        <v>54</v>
      </c>
      <c r="I29" s="32">
        <f t="shared" si="2"/>
        <v>16</v>
      </c>
      <c r="J29" s="33">
        <v>5</v>
      </c>
      <c r="K29" s="33">
        <f t="shared" si="5"/>
        <v>11</v>
      </c>
      <c r="L29" s="21" t="e">
        <f>IF(#REF!=I29,"YES","NO")</f>
        <v>#REF!</v>
      </c>
      <c r="M29" s="21"/>
      <c r="N29" s="17"/>
      <c r="O29" s="17"/>
      <c r="P29" s="18"/>
    </row>
    <row r="30" spans="1:17" s="4" customFormat="1" ht="30" customHeight="1" x14ac:dyDescent="0.3">
      <c r="A30" s="37">
        <v>26</v>
      </c>
      <c r="B30" s="21" t="s">
        <v>24</v>
      </c>
      <c r="C30" s="21" t="s">
        <v>41</v>
      </c>
      <c r="D30" s="39" t="s">
        <v>58</v>
      </c>
      <c r="E30" s="56"/>
      <c r="F30" s="56"/>
      <c r="G30" s="32">
        <f t="shared" si="0"/>
        <v>66</v>
      </c>
      <c r="H30" s="32">
        <v>51</v>
      </c>
      <c r="I30" s="32">
        <f t="shared" si="2"/>
        <v>15</v>
      </c>
      <c r="J30" s="33">
        <v>5</v>
      </c>
      <c r="K30" s="33">
        <f t="shared" si="5"/>
        <v>10</v>
      </c>
      <c r="L30" s="21" t="e">
        <f>IF(#REF!=I30,"YES","NO")</f>
        <v>#REF!</v>
      </c>
      <c r="M30" s="21"/>
      <c r="N30" s="17"/>
      <c r="O30" s="17"/>
      <c r="P30" s="18"/>
    </row>
    <row r="31" spans="1:17" s="4" customFormat="1" ht="30" customHeight="1" x14ac:dyDescent="0.3">
      <c r="A31" s="64">
        <v>27</v>
      </c>
      <c r="B31" s="66" t="s">
        <v>24</v>
      </c>
      <c r="C31" s="66" t="s">
        <v>41</v>
      </c>
      <c r="D31" s="54" t="s">
        <v>59</v>
      </c>
      <c r="E31" s="56"/>
      <c r="F31" s="56"/>
      <c r="G31" s="55">
        <f t="shared" si="0"/>
        <v>68</v>
      </c>
      <c r="H31" s="55">
        <v>52</v>
      </c>
      <c r="I31" s="55">
        <f t="shared" si="2"/>
        <v>16</v>
      </c>
      <c r="J31" s="63">
        <v>5</v>
      </c>
      <c r="K31" s="63">
        <v>11</v>
      </c>
      <c r="L31" s="66" t="e">
        <f>IF(#REF!=I31,"YES","NO")</f>
        <v>#REF!</v>
      </c>
      <c r="M31" s="66" t="s">
        <v>218</v>
      </c>
      <c r="N31" s="67"/>
      <c r="O31" s="67"/>
      <c r="P31" s="68"/>
    </row>
    <row r="32" spans="1:17" s="4" customFormat="1" ht="30" customHeight="1" x14ac:dyDescent="0.3">
      <c r="A32" s="37">
        <v>28</v>
      </c>
      <c r="B32" s="21" t="s">
        <v>24</v>
      </c>
      <c r="C32" s="21" t="s">
        <v>41</v>
      </c>
      <c r="D32" s="39" t="s">
        <v>60</v>
      </c>
      <c r="E32" s="39"/>
      <c r="F32" s="39"/>
      <c r="G32" s="32">
        <f t="shared" si="0"/>
        <v>65</v>
      </c>
      <c r="H32" s="32">
        <v>50</v>
      </c>
      <c r="I32" s="32">
        <f t="shared" si="2"/>
        <v>15</v>
      </c>
      <c r="J32" s="33">
        <v>5</v>
      </c>
      <c r="K32" s="33">
        <f t="shared" si="5"/>
        <v>10</v>
      </c>
      <c r="L32" s="21" t="e">
        <f>IF(#REF!=I32,"YES","NO")</f>
        <v>#REF!</v>
      </c>
      <c r="M32" s="21"/>
      <c r="N32" s="17"/>
      <c r="O32" s="17"/>
      <c r="P32" s="18"/>
    </row>
    <row r="33" spans="1:870" s="4" customFormat="1" ht="30" customHeight="1" x14ac:dyDescent="0.3">
      <c r="A33" s="64">
        <v>29</v>
      </c>
      <c r="B33" s="66" t="s">
        <v>24</v>
      </c>
      <c r="C33" s="66" t="s">
        <v>41</v>
      </c>
      <c r="D33" s="54" t="s">
        <v>61</v>
      </c>
      <c r="E33" s="54"/>
      <c r="F33" s="54"/>
      <c r="G33" s="55">
        <f t="shared" si="0"/>
        <v>120</v>
      </c>
      <c r="H33" s="55">
        <v>92</v>
      </c>
      <c r="I33" s="55">
        <f t="shared" si="2"/>
        <v>28</v>
      </c>
      <c r="J33" s="63">
        <v>9</v>
      </c>
      <c r="K33" s="63">
        <f t="shared" si="5"/>
        <v>19</v>
      </c>
      <c r="L33" s="66" t="e">
        <f>IF(#REF!=I33,"YES","NO")</f>
        <v>#REF!</v>
      </c>
      <c r="M33" s="66" t="s">
        <v>218</v>
      </c>
      <c r="N33" s="67"/>
      <c r="O33" s="67"/>
      <c r="P33" s="68"/>
    </row>
    <row r="34" spans="1:870" s="4" customFormat="1" ht="30" customHeight="1" x14ac:dyDescent="0.3">
      <c r="A34" s="37">
        <v>30</v>
      </c>
      <c r="B34" s="21" t="s">
        <v>24</v>
      </c>
      <c r="C34" s="21" t="s">
        <v>41</v>
      </c>
      <c r="D34" s="39" t="s">
        <v>62</v>
      </c>
      <c r="E34" s="39"/>
      <c r="F34" s="39"/>
      <c r="G34" s="32">
        <f t="shared" si="0"/>
        <v>117</v>
      </c>
      <c r="H34" s="32">
        <v>90</v>
      </c>
      <c r="I34" s="32">
        <f t="shared" si="2"/>
        <v>27</v>
      </c>
      <c r="J34" s="33">
        <f t="shared" ref="J34:J40" si="6">ROUNDDOWN((H34*0.3*0.3),0)</f>
        <v>8</v>
      </c>
      <c r="K34" s="33">
        <v>19</v>
      </c>
      <c r="L34" s="21" t="e">
        <f>IF(#REF!=I34,"YES","NO")</f>
        <v>#REF!</v>
      </c>
      <c r="M34" s="21"/>
      <c r="N34" s="17"/>
      <c r="O34" s="17"/>
      <c r="P34" s="18"/>
    </row>
    <row r="35" spans="1:870" s="34" customFormat="1" ht="30" customHeight="1" x14ac:dyDescent="0.3">
      <c r="A35" s="37">
        <v>31</v>
      </c>
      <c r="B35" s="21" t="s">
        <v>24</v>
      </c>
      <c r="C35" s="21" t="s">
        <v>41</v>
      </c>
      <c r="D35" s="39" t="s">
        <v>63</v>
      </c>
      <c r="E35" s="39"/>
      <c r="F35" s="39"/>
      <c r="G35" s="32">
        <f t="shared" si="0"/>
        <v>130</v>
      </c>
      <c r="H35" s="32">
        <v>100</v>
      </c>
      <c r="I35" s="32">
        <f t="shared" si="2"/>
        <v>30</v>
      </c>
      <c r="J35" s="33">
        <f t="shared" si="6"/>
        <v>9</v>
      </c>
      <c r="K35" s="33">
        <f>ROUNDDOWN((H35*0.3*0.7),0)</f>
        <v>21</v>
      </c>
      <c r="L35" s="21" t="e">
        <f>IF(#REF!=I35,"YES","NO")</f>
        <v>#REF!</v>
      </c>
      <c r="M35" s="21"/>
      <c r="N35" s="17"/>
      <c r="O35" s="17"/>
      <c r="P35" s="18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  <c r="JA35" s="35"/>
      <c r="JB35" s="35"/>
      <c r="JC35" s="35"/>
      <c r="JD35" s="35"/>
      <c r="JE35" s="35"/>
      <c r="JF35" s="35"/>
      <c r="JG35" s="35"/>
      <c r="JH35" s="35"/>
      <c r="JI35" s="35"/>
      <c r="JJ35" s="35"/>
      <c r="JK35" s="35"/>
      <c r="JL35" s="35"/>
      <c r="JM35" s="35"/>
      <c r="JN35" s="35"/>
      <c r="JO35" s="35"/>
      <c r="JP35" s="35"/>
      <c r="JQ35" s="35"/>
      <c r="JR35" s="35"/>
      <c r="JS35" s="35"/>
      <c r="JT35" s="35"/>
      <c r="JU35" s="35"/>
      <c r="JV35" s="35"/>
      <c r="JW35" s="35"/>
      <c r="JX35" s="35"/>
      <c r="JY35" s="35"/>
      <c r="JZ35" s="35"/>
      <c r="KA35" s="35"/>
      <c r="KB35" s="35"/>
      <c r="KC35" s="35"/>
      <c r="KD35" s="35"/>
      <c r="KE35" s="35"/>
      <c r="KF35" s="35"/>
      <c r="KG35" s="35"/>
      <c r="KH35" s="35"/>
      <c r="KI35" s="35"/>
      <c r="KJ35" s="35"/>
      <c r="KK35" s="35"/>
      <c r="KL35" s="35"/>
      <c r="KM35" s="35"/>
      <c r="KN35" s="35"/>
      <c r="KO35" s="35"/>
      <c r="KP35" s="35"/>
      <c r="KQ35" s="35"/>
      <c r="KR35" s="35"/>
      <c r="KS35" s="35"/>
      <c r="KT35" s="35"/>
      <c r="KU35" s="35"/>
      <c r="KV35" s="35"/>
      <c r="KW35" s="35"/>
      <c r="KX35" s="35"/>
      <c r="KY35" s="35"/>
      <c r="KZ35" s="35"/>
      <c r="LA35" s="35"/>
      <c r="LB35" s="35"/>
      <c r="LC35" s="35"/>
      <c r="LD35" s="35"/>
      <c r="LE35" s="35"/>
      <c r="LF35" s="35"/>
      <c r="LG35" s="35"/>
      <c r="LH35" s="35"/>
      <c r="LI35" s="35"/>
      <c r="LJ35" s="35"/>
      <c r="LK35" s="35"/>
      <c r="LL35" s="35"/>
      <c r="LM35" s="35"/>
      <c r="LN35" s="35"/>
      <c r="LO35" s="35"/>
      <c r="LP35" s="35"/>
      <c r="LQ35" s="35"/>
      <c r="LR35" s="35"/>
      <c r="LS35" s="35"/>
      <c r="LT35" s="35"/>
      <c r="LU35" s="35"/>
      <c r="LV35" s="35"/>
      <c r="LW35" s="35"/>
      <c r="LX35" s="35"/>
      <c r="LY35" s="35"/>
      <c r="LZ35" s="35"/>
      <c r="MA35" s="35"/>
      <c r="MB35" s="35"/>
      <c r="MC35" s="35"/>
      <c r="MD35" s="35"/>
      <c r="ME35" s="35"/>
      <c r="MF35" s="35"/>
      <c r="MG35" s="35"/>
      <c r="MH35" s="35"/>
      <c r="MI35" s="35"/>
      <c r="MJ35" s="35"/>
      <c r="MK35" s="35"/>
      <c r="ML35" s="35"/>
      <c r="MM35" s="35"/>
      <c r="MN35" s="35"/>
      <c r="MO35" s="35"/>
      <c r="MP35" s="35"/>
      <c r="MQ35" s="35"/>
      <c r="MR35" s="35"/>
      <c r="MS35" s="35"/>
      <c r="MT35" s="35"/>
      <c r="MU35" s="35"/>
      <c r="MV35" s="35"/>
      <c r="MW35" s="35"/>
      <c r="MX35" s="35"/>
      <c r="MY35" s="35"/>
      <c r="MZ35" s="35"/>
      <c r="NA35" s="35"/>
      <c r="NB35" s="35"/>
      <c r="NC35" s="35"/>
      <c r="ND35" s="35"/>
      <c r="NE35" s="35"/>
      <c r="NF35" s="35"/>
      <c r="NG35" s="35"/>
      <c r="NH35" s="35"/>
      <c r="NI35" s="35"/>
      <c r="NJ35" s="35"/>
      <c r="NK35" s="35"/>
      <c r="NL35" s="35"/>
      <c r="NM35" s="35"/>
      <c r="NN35" s="35"/>
      <c r="NO35" s="35"/>
      <c r="NP35" s="35"/>
      <c r="NQ35" s="35"/>
      <c r="NR35" s="35"/>
      <c r="NS35" s="35"/>
      <c r="NT35" s="35"/>
      <c r="NU35" s="35"/>
      <c r="NV35" s="35"/>
      <c r="NW35" s="35"/>
      <c r="NX35" s="35"/>
      <c r="NY35" s="35"/>
      <c r="NZ35" s="35"/>
      <c r="OA35" s="35"/>
      <c r="OB35" s="35"/>
      <c r="OC35" s="35"/>
      <c r="OD35" s="35"/>
      <c r="OE35" s="35"/>
      <c r="OF35" s="35"/>
      <c r="OG35" s="35"/>
      <c r="OH35" s="35"/>
      <c r="OI35" s="35"/>
      <c r="OJ35" s="35"/>
      <c r="OK35" s="35"/>
      <c r="OL35" s="35"/>
      <c r="OM35" s="35"/>
      <c r="ON35" s="35"/>
      <c r="OO35" s="35"/>
      <c r="OP35" s="35"/>
      <c r="OQ35" s="35"/>
      <c r="OR35" s="35"/>
      <c r="OS35" s="35"/>
      <c r="OT35" s="35"/>
      <c r="OU35" s="35"/>
      <c r="OV35" s="35"/>
      <c r="OW35" s="35"/>
      <c r="OX35" s="35"/>
      <c r="OY35" s="35"/>
      <c r="OZ35" s="35"/>
      <c r="PA35" s="35"/>
      <c r="PB35" s="35"/>
      <c r="PC35" s="35"/>
      <c r="PD35" s="35"/>
      <c r="PE35" s="35"/>
      <c r="PF35" s="35"/>
      <c r="PG35" s="35"/>
      <c r="PH35" s="35"/>
      <c r="PI35" s="35"/>
      <c r="PJ35" s="35"/>
      <c r="PK35" s="35"/>
      <c r="PL35" s="35"/>
      <c r="PM35" s="35"/>
      <c r="PN35" s="35"/>
      <c r="PO35" s="35"/>
      <c r="PP35" s="35"/>
      <c r="PQ35" s="35"/>
      <c r="PR35" s="35"/>
      <c r="PS35" s="35"/>
      <c r="PT35" s="35"/>
      <c r="PU35" s="35"/>
      <c r="PV35" s="35"/>
      <c r="PW35" s="35"/>
      <c r="PX35" s="35"/>
      <c r="PY35" s="35"/>
      <c r="PZ35" s="35"/>
      <c r="QA35" s="35"/>
      <c r="QB35" s="35"/>
      <c r="QC35" s="35"/>
      <c r="QD35" s="35"/>
      <c r="QE35" s="35"/>
      <c r="QF35" s="35"/>
      <c r="QG35" s="35"/>
      <c r="QH35" s="35"/>
      <c r="QI35" s="35"/>
      <c r="QJ35" s="35"/>
      <c r="QK35" s="35"/>
      <c r="QL35" s="35"/>
      <c r="QM35" s="35"/>
      <c r="QN35" s="35"/>
      <c r="QO35" s="35"/>
      <c r="QP35" s="35"/>
      <c r="QQ35" s="35"/>
      <c r="QR35" s="35"/>
      <c r="QS35" s="35"/>
      <c r="QT35" s="35"/>
      <c r="QU35" s="35"/>
      <c r="QV35" s="35"/>
      <c r="QW35" s="35"/>
      <c r="QX35" s="35"/>
      <c r="QY35" s="35"/>
      <c r="QZ35" s="35"/>
      <c r="RA35" s="35"/>
      <c r="RB35" s="35"/>
      <c r="RC35" s="35"/>
      <c r="RD35" s="35"/>
      <c r="RE35" s="35"/>
      <c r="RF35" s="35"/>
      <c r="RG35" s="35"/>
      <c r="RH35" s="35"/>
      <c r="RI35" s="35"/>
      <c r="RJ35" s="35"/>
      <c r="RK35" s="35"/>
      <c r="RL35" s="35"/>
      <c r="RM35" s="35"/>
      <c r="RN35" s="35"/>
      <c r="RO35" s="35"/>
      <c r="RP35" s="35"/>
      <c r="RQ35" s="35"/>
      <c r="RR35" s="35"/>
      <c r="RS35" s="35"/>
      <c r="RT35" s="35"/>
      <c r="RU35" s="35"/>
      <c r="RV35" s="35"/>
      <c r="RW35" s="35"/>
      <c r="RX35" s="35"/>
      <c r="RY35" s="35"/>
      <c r="RZ35" s="35"/>
      <c r="SA35" s="35"/>
      <c r="SB35" s="35"/>
      <c r="SC35" s="35"/>
      <c r="SD35" s="35"/>
      <c r="SE35" s="35"/>
      <c r="SF35" s="35"/>
      <c r="SG35" s="35"/>
      <c r="SH35" s="35"/>
      <c r="SI35" s="35"/>
      <c r="SJ35" s="35"/>
      <c r="SK35" s="35"/>
      <c r="SL35" s="35"/>
      <c r="SM35" s="35"/>
      <c r="SN35" s="35"/>
      <c r="SO35" s="35"/>
      <c r="SP35" s="35"/>
      <c r="SQ35" s="35"/>
      <c r="SR35" s="35"/>
      <c r="SS35" s="35"/>
      <c r="ST35" s="35"/>
      <c r="SU35" s="35"/>
      <c r="SV35" s="35"/>
      <c r="SW35" s="35"/>
      <c r="SX35" s="35"/>
      <c r="SY35" s="35"/>
      <c r="SZ35" s="35"/>
      <c r="TA35" s="35"/>
      <c r="TB35" s="35"/>
      <c r="TC35" s="35"/>
      <c r="TD35" s="35"/>
      <c r="TE35" s="35"/>
      <c r="TF35" s="35"/>
      <c r="TG35" s="35"/>
      <c r="TH35" s="35"/>
      <c r="TI35" s="35"/>
      <c r="TJ35" s="35"/>
      <c r="TK35" s="35"/>
      <c r="TL35" s="35"/>
      <c r="TM35" s="35"/>
      <c r="TN35" s="35"/>
      <c r="TO35" s="35"/>
      <c r="TP35" s="35"/>
      <c r="TQ35" s="35"/>
      <c r="TR35" s="35"/>
      <c r="TS35" s="35"/>
      <c r="TT35" s="35"/>
      <c r="TU35" s="35"/>
      <c r="TV35" s="35"/>
      <c r="TW35" s="35"/>
      <c r="TX35" s="35"/>
      <c r="TY35" s="35"/>
      <c r="TZ35" s="35"/>
      <c r="UA35" s="35"/>
      <c r="UB35" s="35"/>
      <c r="UC35" s="35"/>
      <c r="UD35" s="35"/>
      <c r="UE35" s="35"/>
      <c r="UF35" s="35"/>
      <c r="UG35" s="35"/>
      <c r="UH35" s="35"/>
      <c r="UI35" s="35"/>
      <c r="UJ35" s="35"/>
      <c r="UK35" s="35"/>
      <c r="UL35" s="35"/>
      <c r="UM35" s="35"/>
      <c r="UN35" s="35"/>
      <c r="UO35" s="35"/>
      <c r="UP35" s="35"/>
      <c r="UQ35" s="35"/>
      <c r="UR35" s="35"/>
      <c r="US35" s="35"/>
      <c r="UT35" s="35"/>
      <c r="UU35" s="35"/>
      <c r="UV35" s="35"/>
      <c r="UW35" s="35"/>
      <c r="UX35" s="35"/>
      <c r="UY35" s="35"/>
      <c r="UZ35" s="35"/>
      <c r="VA35" s="35"/>
      <c r="VB35" s="35"/>
      <c r="VC35" s="35"/>
      <c r="VD35" s="35"/>
      <c r="VE35" s="35"/>
      <c r="VF35" s="35"/>
      <c r="VG35" s="35"/>
      <c r="VH35" s="35"/>
      <c r="VI35" s="35"/>
      <c r="VJ35" s="35"/>
      <c r="VK35" s="35"/>
      <c r="VL35" s="35"/>
      <c r="VM35" s="35"/>
      <c r="VN35" s="35"/>
      <c r="VO35" s="35"/>
      <c r="VP35" s="35"/>
      <c r="VQ35" s="35"/>
      <c r="VR35" s="35"/>
      <c r="VS35" s="35"/>
      <c r="VT35" s="35"/>
      <c r="VU35" s="35"/>
      <c r="VV35" s="35"/>
      <c r="VW35" s="35"/>
      <c r="VX35" s="35"/>
      <c r="VY35" s="35"/>
      <c r="VZ35" s="35"/>
      <c r="WA35" s="35"/>
      <c r="WB35" s="35"/>
      <c r="WC35" s="35"/>
      <c r="WD35" s="35"/>
      <c r="WE35" s="35"/>
      <c r="WF35" s="35"/>
      <c r="WG35" s="35"/>
      <c r="WH35" s="35"/>
      <c r="WI35" s="35"/>
      <c r="WJ35" s="35"/>
      <c r="WK35" s="35"/>
      <c r="WL35" s="35"/>
      <c r="WM35" s="35"/>
      <c r="WN35" s="35"/>
      <c r="WO35" s="35"/>
      <c r="WP35" s="35"/>
      <c r="WQ35" s="35"/>
      <c r="WR35" s="35"/>
      <c r="WS35" s="35"/>
      <c r="WT35" s="35"/>
      <c r="WU35" s="35"/>
      <c r="WV35" s="35"/>
      <c r="WW35" s="35"/>
      <c r="WX35" s="35"/>
      <c r="WY35" s="35"/>
      <c r="WZ35" s="35"/>
      <c r="XA35" s="35"/>
      <c r="XB35" s="35"/>
      <c r="XC35" s="35"/>
      <c r="XD35" s="35"/>
      <c r="XE35" s="35"/>
      <c r="XF35" s="35"/>
      <c r="XG35" s="35"/>
      <c r="XH35" s="35"/>
      <c r="XI35" s="35"/>
      <c r="XJ35" s="35"/>
      <c r="XK35" s="35"/>
      <c r="XL35" s="35"/>
      <c r="XM35" s="35"/>
      <c r="XN35" s="35"/>
      <c r="XO35" s="35"/>
      <c r="XP35" s="35"/>
      <c r="XQ35" s="35"/>
      <c r="XR35" s="35"/>
      <c r="XS35" s="35"/>
      <c r="XT35" s="35"/>
      <c r="XU35" s="35"/>
      <c r="XV35" s="35"/>
      <c r="XW35" s="35"/>
      <c r="XX35" s="35"/>
      <c r="XY35" s="35"/>
      <c r="XZ35" s="35"/>
      <c r="YA35" s="35"/>
      <c r="YB35" s="35"/>
      <c r="YC35" s="35"/>
      <c r="YD35" s="35"/>
      <c r="YE35" s="35"/>
      <c r="YF35" s="35"/>
      <c r="YG35" s="35"/>
      <c r="YH35" s="35"/>
      <c r="YI35" s="35"/>
      <c r="YJ35" s="35"/>
      <c r="YK35" s="35"/>
      <c r="YL35" s="35"/>
      <c r="YM35" s="35"/>
      <c r="YN35" s="35"/>
      <c r="YO35" s="35"/>
      <c r="YP35" s="35"/>
      <c r="YQ35" s="35"/>
      <c r="YR35" s="35"/>
      <c r="YS35" s="35"/>
      <c r="YT35" s="35"/>
      <c r="YU35" s="35"/>
      <c r="YV35" s="35"/>
      <c r="YW35" s="35"/>
      <c r="YX35" s="35"/>
      <c r="YY35" s="35"/>
      <c r="YZ35" s="35"/>
      <c r="ZA35" s="35"/>
      <c r="ZB35" s="35"/>
      <c r="ZC35" s="35"/>
      <c r="ZD35" s="35"/>
      <c r="ZE35" s="35"/>
      <c r="ZF35" s="35"/>
      <c r="ZG35" s="35"/>
      <c r="ZH35" s="35"/>
      <c r="ZI35" s="35"/>
      <c r="ZJ35" s="35"/>
      <c r="ZK35" s="35"/>
      <c r="ZL35" s="35"/>
      <c r="ZM35" s="35"/>
      <c r="ZN35" s="35"/>
      <c r="ZO35" s="35"/>
      <c r="ZP35" s="35"/>
      <c r="ZQ35" s="35"/>
      <c r="ZR35" s="35"/>
      <c r="ZS35" s="35"/>
      <c r="ZT35" s="35"/>
      <c r="ZU35" s="35"/>
      <c r="ZV35" s="35"/>
      <c r="ZW35" s="35"/>
      <c r="ZX35" s="35"/>
      <c r="ZY35" s="35"/>
      <c r="ZZ35" s="35"/>
      <c r="AAA35" s="35"/>
      <c r="AAB35" s="35"/>
      <c r="AAC35" s="35"/>
      <c r="AAD35" s="35"/>
      <c r="AAE35" s="35"/>
      <c r="AAF35" s="35"/>
      <c r="AAG35" s="35"/>
      <c r="AAH35" s="35"/>
      <c r="AAI35" s="35"/>
      <c r="AAJ35" s="35"/>
      <c r="AAK35" s="35"/>
      <c r="AAL35" s="35"/>
      <c r="AAM35" s="35"/>
      <c r="AAN35" s="35"/>
      <c r="AAO35" s="35"/>
      <c r="AAP35" s="35"/>
      <c r="AAQ35" s="35"/>
      <c r="AAR35" s="35"/>
      <c r="AAS35" s="35"/>
      <c r="AAT35" s="35"/>
      <c r="AAU35" s="35"/>
      <c r="AAV35" s="35"/>
      <c r="AAW35" s="35"/>
      <c r="AAX35" s="35"/>
      <c r="AAY35" s="35"/>
      <c r="AAZ35" s="35"/>
      <c r="ABA35" s="35"/>
      <c r="ABB35" s="35"/>
      <c r="ABC35" s="35"/>
      <c r="ABD35" s="35"/>
      <c r="ABE35" s="35"/>
      <c r="ABF35" s="35"/>
      <c r="ABG35" s="35"/>
      <c r="ABH35" s="35"/>
      <c r="ABI35" s="35"/>
      <c r="ABJ35" s="35"/>
      <c r="ABK35" s="35"/>
      <c r="ABL35" s="35"/>
      <c r="ABM35" s="35"/>
      <c r="ABN35" s="35"/>
      <c r="ABO35" s="35"/>
      <c r="ABP35" s="35"/>
      <c r="ABQ35" s="35"/>
      <c r="ABR35" s="35"/>
      <c r="ABS35" s="35"/>
      <c r="ABT35" s="35"/>
      <c r="ABU35" s="35"/>
      <c r="ABV35" s="35"/>
      <c r="ABW35" s="35"/>
      <c r="ABX35" s="35"/>
      <c r="ABY35" s="35"/>
      <c r="ABZ35" s="35"/>
      <c r="ACA35" s="35"/>
      <c r="ACB35" s="35"/>
      <c r="ACC35" s="35"/>
      <c r="ACD35" s="35"/>
      <c r="ACE35" s="35"/>
      <c r="ACF35" s="35"/>
      <c r="ACG35" s="35"/>
      <c r="ACH35" s="35"/>
      <c r="ACI35" s="35"/>
      <c r="ACJ35" s="35"/>
      <c r="ACK35" s="35"/>
      <c r="ACL35" s="35"/>
      <c r="ACM35" s="35"/>
      <c r="ACN35" s="35"/>
      <c r="ACO35" s="35"/>
      <c r="ACP35" s="35"/>
      <c r="ACQ35" s="35"/>
      <c r="ACR35" s="35"/>
      <c r="ACS35" s="35"/>
      <c r="ACT35" s="35"/>
      <c r="ACU35" s="35"/>
      <c r="ACV35" s="35"/>
      <c r="ACW35" s="35"/>
      <c r="ACX35" s="35"/>
      <c r="ACY35" s="35"/>
      <c r="ACZ35" s="35"/>
      <c r="ADA35" s="35"/>
      <c r="ADB35" s="35"/>
      <c r="ADC35" s="35"/>
      <c r="ADD35" s="35"/>
      <c r="ADE35" s="35"/>
      <c r="ADF35" s="35"/>
      <c r="ADG35" s="35"/>
      <c r="ADH35" s="35"/>
      <c r="ADI35" s="35"/>
      <c r="ADJ35" s="35"/>
      <c r="ADK35" s="35"/>
      <c r="ADL35" s="35"/>
      <c r="ADM35" s="35"/>
      <c r="ADN35" s="35"/>
      <c r="ADO35" s="35"/>
      <c r="ADP35" s="35"/>
      <c r="ADQ35" s="35"/>
      <c r="ADR35" s="35"/>
      <c r="ADS35" s="35"/>
      <c r="ADT35" s="35"/>
      <c r="ADU35" s="35"/>
      <c r="ADV35" s="35"/>
      <c r="ADW35" s="35"/>
      <c r="ADX35" s="35"/>
      <c r="ADY35" s="35"/>
      <c r="ADZ35" s="35"/>
      <c r="AEA35" s="35"/>
      <c r="AEB35" s="35"/>
      <c r="AEC35" s="35"/>
      <c r="AED35" s="35"/>
      <c r="AEE35" s="35"/>
      <c r="AEF35" s="35"/>
      <c r="AEG35" s="35"/>
      <c r="AEH35" s="35"/>
      <c r="AEI35" s="35"/>
      <c r="AEJ35" s="35"/>
      <c r="AEK35" s="35"/>
      <c r="AEL35" s="35"/>
      <c r="AEM35" s="35"/>
      <c r="AEN35" s="35"/>
      <c r="AEO35" s="35"/>
      <c r="AEP35" s="35"/>
      <c r="AEQ35" s="35"/>
      <c r="AER35" s="35"/>
      <c r="AES35" s="35"/>
      <c r="AET35" s="35"/>
      <c r="AEU35" s="35"/>
      <c r="AEV35" s="35"/>
      <c r="AEW35" s="35"/>
      <c r="AEX35" s="35"/>
      <c r="AEY35" s="35"/>
      <c r="AEZ35" s="35"/>
      <c r="AFA35" s="35"/>
      <c r="AFB35" s="35"/>
      <c r="AFC35" s="35"/>
      <c r="AFD35" s="35"/>
      <c r="AFE35" s="35"/>
      <c r="AFF35" s="35"/>
      <c r="AFG35" s="35"/>
      <c r="AFH35" s="35"/>
      <c r="AFI35" s="35"/>
      <c r="AFJ35" s="35"/>
      <c r="AFK35" s="35"/>
      <c r="AFL35" s="35"/>
      <c r="AFM35" s="35"/>
      <c r="AFN35" s="35"/>
      <c r="AFO35" s="35"/>
      <c r="AFP35" s="35"/>
      <c r="AFQ35" s="35"/>
      <c r="AFR35" s="35"/>
      <c r="AFS35" s="35"/>
      <c r="AFT35" s="35"/>
      <c r="AFU35" s="35"/>
      <c r="AFV35" s="35"/>
      <c r="AFW35" s="35"/>
      <c r="AFX35" s="35"/>
      <c r="AFY35" s="35"/>
      <c r="AFZ35" s="35"/>
      <c r="AGA35" s="35"/>
      <c r="AGB35" s="35"/>
      <c r="AGC35" s="35"/>
      <c r="AGD35" s="35"/>
      <c r="AGE35" s="35"/>
      <c r="AGF35" s="35"/>
      <c r="AGG35" s="35"/>
      <c r="AGH35" s="35"/>
      <c r="AGI35" s="35"/>
      <c r="AGJ35" s="35"/>
      <c r="AGK35" s="35"/>
      <c r="AGL35" s="35"/>
    </row>
    <row r="36" spans="1:870" s="4" customFormat="1" ht="30" customHeight="1" x14ac:dyDescent="0.3">
      <c r="A36" s="64">
        <v>32</v>
      </c>
      <c r="B36" s="66" t="s">
        <v>24</v>
      </c>
      <c r="C36" s="66" t="s">
        <v>65</v>
      </c>
      <c r="D36" s="54" t="s">
        <v>66</v>
      </c>
      <c r="E36" s="56"/>
      <c r="F36" s="56"/>
      <c r="G36" s="55">
        <f t="shared" si="0"/>
        <v>103</v>
      </c>
      <c r="H36" s="55">
        <v>79</v>
      </c>
      <c r="I36" s="55">
        <f t="shared" si="2"/>
        <v>24</v>
      </c>
      <c r="J36" s="63">
        <f t="shared" si="6"/>
        <v>7</v>
      </c>
      <c r="K36" s="63">
        <v>17</v>
      </c>
      <c r="L36" s="66" t="e">
        <f>IF(#REF!=I36,"YES","NO")</f>
        <v>#REF!</v>
      </c>
      <c r="M36" s="66" t="s">
        <v>218</v>
      </c>
      <c r="N36" s="67"/>
      <c r="O36" s="67"/>
      <c r="P36" s="68"/>
    </row>
    <row r="37" spans="1:870" s="4" customFormat="1" ht="30" customHeight="1" x14ac:dyDescent="0.3">
      <c r="A37" s="37">
        <v>33</v>
      </c>
      <c r="B37" s="21" t="s">
        <v>24</v>
      </c>
      <c r="C37" s="21" t="s">
        <v>64</v>
      </c>
      <c r="D37" s="39" t="s">
        <v>67</v>
      </c>
      <c r="E37" s="44"/>
      <c r="F37" s="44"/>
      <c r="G37" s="32">
        <f t="shared" ref="G37:G68" si="7">SUM(H37,I37)</f>
        <v>104</v>
      </c>
      <c r="H37" s="32">
        <v>80</v>
      </c>
      <c r="I37" s="32">
        <f t="shared" ref="I37:I68" si="8">SUM(J37:K37)</f>
        <v>24</v>
      </c>
      <c r="J37" s="33">
        <f t="shared" si="6"/>
        <v>7</v>
      </c>
      <c r="K37" s="33">
        <v>17</v>
      </c>
      <c r="L37" s="21" t="e">
        <f>IF(#REF!=I37,"YES","NO")</f>
        <v>#REF!</v>
      </c>
      <c r="M37" s="21"/>
      <c r="N37" s="17"/>
      <c r="O37" s="17"/>
      <c r="P37" s="18"/>
    </row>
    <row r="38" spans="1:870" s="4" customFormat="1" ht="30" customHeight="1" x14ac:dyDescent="0.3">
      <c r="A38" s="37">
        <v>34</v>
      </c>
      <c r="B38" s="21" t="s">
        <v>24</v>
      </c>
      <c r="C38" s="21" t="s">
        <v>64</v>
      </c>
      <c r="D38" s="39" t="s">
        <v>68</v>
      </c>
      <c r="E38" s="39"/>
      <c r="F38" s="39"/>
      <c r="G38" s="32">
        <f t="shared" si="7"/>
        <v>104</v>
      </c>
      <c r="H38" s="32">
        <v>80</v>
      </c>
      <c r="I38" s="32">
        <f t="shared" si="8"/>
        <v>24</v>
      </c>
      <c r="J38" s="33">
        <f t="shared" si="6"/>
        <v>7</v>
      </c>
      <c r="K38" s="33">
        <v>17</v>
      </c>
      <c r="L38" s="21" t="e">
        <f>IF(#REF!=I38,"YES","NO")</f>
        <v>#REF!</v>
      </c>
      <c r="M38" s="21"/>
      <c r="N38" s="17"/>
      <c r="O38" s="17"/>
      <c r="P38" s="18"/>
    </row>
    <row r="39" spans="1:870" s="4" customFormat="1" ht="30" customHeight="1" x14ac:dyDescent="0.3">
      <c r="A39" s="64">
        <v>35</v>
      </c>
      <c r="B39" s="66" t="s">
        <v>24</v>
      </c>
      <c r="C39" s="66" t="s">
        <v>64</v>
      </c>
      <c r="D39" s="54" t="s">
        <v>69</v>
      </c>
      <c r="E39" s="54"/>
      <c r="F39" s="54"/>
      <c r="G39" s="55">
        <f t="shared" si="7"/>
        <v>51</v>
      </c>
      <c r="H39" s="55">
        <v>39</v>
      </c>
      <c r="I39" s="55">
        <f t="shared" si="8"/>
        <v>12</v>
      </c>
      <c r="J39" s="63">
        <v>4</v>
      </c>
      <c r="K39" s="63">
        <f>ROUNDDOWN((H39*0.3*0.7),0)</f>
        <v>8</v>
      </c>
      <c r="L39" s="66" t="e">
        <f>IF(#REF!=I39,"YES","NO")</f>
        <v>#REF!</v>
      </c>
      <c r="M39" s="66" t="s">
        <v>218</v>
      </c>
      <c r="N39" s="67"/>
      <c r="O39" s="67"/>
      <c r="P39" s="68"/>
    </row>
    <row r="40" spans="1:870" s="4" customFormat="1" ht="30" customHeight="1" x14ac:dyDescent="0.3">
      <c r="A40" s="37">
        <v>36</v>
      </c>
      <c r="B40" s="21" t="s">
        <v>24</v>
      </c>
      <c r="C40" s="21" t="s">
        <v>64</v>
      </c>
      <c r="D40" s="39" t="s">
        <v>70</v>
      </c>
      <c r="E40" s="39"/>
      <c r="F40" s="39"/>
      <c r="G40" s="32">
        <f t="shared" si="7"/>
        <v>49</v>
      </c>
      <c r="H40" s="32">
        <v>38</v>
      </c>
      <c r="I40" s="32">
        <f t="shared" si="8"/>
        <v>11</v>
      </c>
      <c r="J40" s="33">
        <f t="shared" si="6"/>
        <v>3</v>
      </c>
      <c r="K40" s="33">
        <v>8</v>
      </c>
      <c r="L40" s="21" t="e">
        <f>IF(#REF!=I40,"YES","NO")</f>
        <v>#REF!</v>
      </c>
      <c r="M40" s="21"/>
      <c r="N40" s="17"/>
      <c r="O40" s="17"/>
      <c r="P40" s="18"/>
    </row>
    <row r="41" spans="1:870" s="4" customFormat="1" ht="31.5" customHeight="1" x14ac:dyDescent="0.3">
      <c r="A41" s="64">
        <v>37</v>
      </c>
      <c r="B41" s="66" t="s">
        <v>24</v>
      </c>
      <c r="C41" s="66" t="s">
        <v>64</v>
      </c>
      <c r="D41" s="54" t="s">
        <v>71</v>
      </c>
      <c r="E41" s="54"/>
      <c r="F41" s="54"/>
      <c r="G41" s="55">
        <f t="shared" si="7"/>
        <v>56</v>
      </c>
      <c r="H41" s="55">
        <v>43</v>
      </c>
      <c r="I41" s="55">
        <f t="shared" si="8"/>
        <v>13</v>
      </c>
      <c r="J41" s="63">
        <v>4</v>
      </c>
      <c r="K41" s="63">
        <f>ROUNDDOWN((H41*0.3*0.7),0)</f>
        <v>9</v>
      </c>
      <c r="L41" s="66" t="e">
        <f>IF(#REF!=I41,"YES","NO")</f>
        <v>#REF!</v>
      </c>
      <c r="M41" s="66" t="s">
        <v>218</v>
      </c>
      <c r="N41" s="67"/>
      <c r="O41" s="67"/>
      <c r="P41" s="68"/>
    </row>
    <row r="42" spans="1:870" s="4" customFormat="1" ht="30" customHeight="1" x14ac:dyDescent="0.3">
      <c r="A42" s="37">
        <v>38</v>
      </c>
      <c r="B42" s="21" t="s">
        <v>24</v>
      </c>
      <c r="C42" s="21" t="s">
        <v>64</v>
      </c>
      <c r="D42" s="39" t="s">
        <v>72</v>
      </c>
      <c r="E42" s="39"/>
      <c r="F42" s="39"/>
      <c r="G42" s="32">
        <f t="shared" si="7"/>
        <v>53</v>
      </c>
      <c r="H42" s="32">
        <v>41</v>
      </c>
      <c r="I42" s="32">
        <f t="shared" si="8"/>
        <v>12</v>
      </c>
      <c r="J42" s="33">
        <v>4</v>
      </c>
      <c r="K42" s="33">
        <f>ROUNDDOWN((H42*0.3*0.7),0)</f>
        <v>8</v>
      </c>
      <c r="L42" s="21" t="e">
        <f>IF(#REF!=I42,"YES","NO")</f>
        <v>#REF!</v>
      </c>
      <c r="M42" s="21"/>
      <c r="N42" s="17"/>
      <c r="O42" s="17"/>
      <c r="P42" s="18"/>
    </row>
    <row r="43" spans="1:870" s="5" customFormat="1" ht="30" customHeight="1" x14ac:dyDescent="0.3">
      <c r="A43" s="37">
        <v>39</v>
      </c>
      <c r="B43" s="21" t="s">
        <v>24</v>
      </c>
      <c r="C43" s="21" t="s">
        <v>64</v>
      </c>
      <c r="D43" s="39" t="s">
        <v>73</v>
      </c>
      <c r="E43" s="39"/>
      <c r="F43" s="39"/>
      <c r="G43" s="32">
        <f t="shared" si="7"/>
        <v>61</v>
      </c>
      <c r="H43" s="32">
        <v>47</v>
      </c>
      <c r="I43" s="32">
        <f t="shared" si="8"/>
        <v>14</v>
      </c>
      <c r="J43" s="33">
        <f>ROUNDDOWN((H43*0.3*0.3),0)</f>
        <v>4</v>
      </c>
      <c r="K43" s="33">
        <v>10</v>
      </c>
      <c r="L43" s="21" t="e">
        <f>IF(#REF!=I43,"YES","NO")</f>
        <v>#REF!</v>
      </c>
      <c r="M43" s="21"/>
      <c r="N43" s="17"/>
      <c r="O43" s="17"/>
      <c r="P43" s="18"/>
    </row>
    <row r="44" spans="1:870" s="4" customFormat="1" ht="30" customHeight="1" x14ac:dyDescent="0.3">
      <c r="A44" s="64">
        <v>40</v>
      </c>
      <c r="B44" s="66" t="s">
        <v>24</v>
      </c>
      <c r="C44" s="66" t="s">
        <v>64</v>
      </c>
      <c r="D44" s="54" t="s">
        <v>74</v>
      </c>
      <c r="E44" s="54"/>
      <c r="F44" s="54"/>
      <c r="G44" s="55">
        <f t="shared" si="7"/>
        <v>64</v>
      </c>
      <c r="H44" s="55">
        <v>49</v>
      </c>
      <c r="I44" s="55">
        <f t="shared" si="8"/>
        <v>15</v>
      </c>
      <c r="J44" s="63">
        <v>5</v>
      </c>
      <c r="K44" s="63">
        <f>ROUNDDOWN((H44*0.3*0.7),0)</f>
        <v>10</v>
      </c>
      <c r="L44" s="66" t="e">
        <f>IF(#REF!=I44,"YES","NO")</f>
        <v>#REF!</v>
      </c>
      <c r="M44" s="66" t="s">
        <v>218</v>
      </c>
      <c r="N44" s="67"/>
      <c r="O44" s="67"/>
      <c r="P44" s="68"/>
    </row>
    <row r="45" spans="1:870" s="4" customFormat="1" ht="30" customHeight="1" x14ac:dyDescent="0.3">
      <c r="A45" s="37">
        <v>41</v>
      </c>
      <c r="B45" s="21" t="s">
        <v>24</v>
      </c>
      <c r="C45" s="21" t="s">
        <v>64</v>
      </c>
      <c r="D45" s="39" t="s">
        <v>75</v>
      </c>
      <c r="E45" s="39"/>
      <c r="F45" s="39"/>
      <c r="G45" s="32">
        <f t="shared" si="7"/>
        <v>66</v>
      </c>
      <c r="H45" s="32">
        <v>51</v>
      </c>
      <c r="I45" s="32">
        <f t="shared" si="8"/>
        <v>15</v>
      </c>
      <c r="J45" s="33">
        <v>5</v>
      </c>
      <c r="K45" s="33">
        <f>ROUNDDOWN((H45*0.3*0.7),0)</f>
        <v>10</v>
      </c>
      <c r="L45" s="21" t="e">
        <f>IF(#REF!=I45,"YES","NO")</f>
        <v>#REF!</v>
      </c>
      <c r="M45" s="21"/>
      <c r="N45" s="17"/>
      <c r="O45" s="17"/>
      <c r="P45" s="18"/>
    </row>
    <row r="46" spans="1:870" s="4" customFormat="1" ht="30" customHeight="1" x14ac:dyDescent="0.3">
      <c r="A46" s="64">
        <v>42</v>
      </c>
      <c r="B46" s="66" t="s">
        <v>24</v>
      </c>
      <c r="C46" s="66" t="s">
        <v>64</v>
      </c>
      <c r="D46" s="54" t="s">
        <v>76</v>
      </c>
      <c r="E46" s="54"/>
      <c r="F46" s="54"/>
      <c r="G46" s="55">
        <f t="shared" si="7"/>
        <v>68</v>
      </c>
      <c r="H46" s="55">
        <v>52</v>
      </c>
      <c r="I46" s="55">
        <f t="shared" si="8"/>
        <v>16</v>
      </c>
      <c r="J46" s="63">
        <v>5</v>
      </c>
      <c r="K46" s="63">
        <v>11</v>
      </c>
      <c r="L46" s="66" t="e">
        <f>IF(#REF!=I46,"YES","NO")</f>
        <v>#REF!</v>
      </c>
      <c r="M46" s="66" t="s">
        <v>218</v>
      </c>
      <c r="N46" s="67"/>
      <c r="O46" s="67"/>
      <c r="P46" s="68"/>
    </row>
    <row r="47" spans="1:870" s="4" customFormat="1" ht="30" customHeight="1" x14ac:dyDescent="0.3">
      <c r="A47" s="64">
        <v>43</v>
      </c>
      <c r="B47" s="66" t="s">
        <v>24</v>
      </c>
      <c r="C47" s="66" t="s">
        <v>64</v>
      </c>
      <c r="D47" s="54" t="s">
        <v>77</v>
      </c>
      <c r="E47" s="54"/>
      <c r="F47" s="54"/>
      <c r="G47" s="55">
        <f t="shared" si="7"/>
        <v>55</v>
      </c>
      <c r="H47" s="55">
        <v>42</v>
      </c>
      <c r="I47" s="55">
        <f t="shared" si="8"/>
        <v>13</v>
      </c>
      <c r="J47" s="63">
        <v>4</v>
      </c>
      <c r="K47" s="63">
        <v>9</v>
      </c>
      <c r="L47" s="66" t="e">
        <f>IF(#REF!=I47,"YES","NO")</f>
        <v>#REF!</v>
      </c>
      <c r="M47" s="66" t="s">
        <v>218</v>
      </c>
      <c r="N47" s="67"/>
      <c r="O47" s="67"/>
      <c r="P47" s="68"/>
      <c r="Q47" s="5"/>
    </row>
    <row r="48" spans="1:870" s="4" customFormat="1" ht="30" customHeight="1" x14ac:dyDescent="0.3">
      <c r="A48" s="37">
        <v>44</v>
      </c>
      <c r="B48" s="21" t="s">
        <v>24</v>
      </c>
      <c r="C48" s="21" t="s">
        <v>64</v>
      </c>
      <c r="D48" s="39" t="s">
        <v>78</v>
      </c>
      <c r="E48" s="62"/>
      <c r="F48" s="62"/>
      <c r="G48" s="32">
        <f t="shared" si="7"/>
        <v>49</v>
      </c>
      <c r="H48" s="32">
        <v>38</v>
      </c>
      <c r="I48" s="32">
        <f t="shared" si="8"/>
        <v>11</v>
      </c>
      <c r="J48" s="33">
        <f>ROUNDDOWN((H48*0.3*0.3),0)</f>
        <v>3</v>
      </c>
      <c r="K48" s="33">
        <v>8</v>
      </c>
      <c r="L48" s="21" t="e">
        <f>IF(#REF!=I48,"YES","NO")</f>
        <v>#REF!</v>
      </c>
      <c r="M48" s="21"/>
      <c r="N48" s="17"/>
      <c r="O48" s="17"/>
      <c r="P48" s="18"/>
    </row>
    <row r="49" spans="1:16" s="4" customFormat="1" ht="30" customHeight="1" x14ac:dyDescent="0.3">
      <c r="A49" s="64">
        <v>45</v>
      </c>
      <c r="B49" s="66" t="s">
        <v>24</v>
      </c>
      <c r="C49" s="66" t="s">
        <v>64</v>
      </c>
      <c r="D49" s="54" t="s">
        <v>79</v>
      </c>
      <c r="E49" s="69"/>
      <c r="F49" s="69"/>
      <c r="G49" s="55">
        <f t="shared" si="7"/>
        <v>56</v>
      </c>
      <c r="H49" s="55">
        <v>43</v>
      </c>
      <c r="I49" s="55">
        <f t="shared" si="8"/>
        <v>13</v>
      </c>
      <c r="J49" s="63">
        <v>4</v>
      </c>
      <c r="K49" s="63">
        <f>ROUNDDOWN((H49*0.3*0.7),0)</f>
        <v>9</v>
      </c>
      <c r="L49" s="66" t="e">
        <f>IF(#REF!=I49,"YES","NO")</f>
        <v>#REF!</v>
      </c>
      <c r="M49" s="66" t="s">
        <v>218</v>
      </c>
      <c r="N49" s="67"/>
      <c r="O49" s="67"/>
      <c r="P49" s="68"/>
    </row>
    <row r="50" spans="1:16" s="4" customFormat="1" ht="30" customHeight="1" x14ac:dyDescent="0.3">
      <c r="A50" s="37">
        <v>46</v>
      </c>
      <c r="B50" s="21" t="s">
        <v>24</v>
      </c>
      <c r="C50" s="38" t="s">
        <v>80</v>
      </c>
      <c r="D50" s="39" t="s">
        <v>81</v>
      </c>
      <c r="E50" s="39"/>
      <c r="F50" s="39"/>
      <c r="G50" s="32">
        <f t="shared" si="7"/>
        <v>40</v>
      </c>
      <c r="H50" s="32">
        <v>31</v>
      </c>
      <c r="I50" s="32">
        <f t="shared" si="8"/>
        <v>9</v>
      </c>
      <c r="J50" s="33">
        <v>3</v>
      </c>
      <c r="K50" s="33">
        <f>ROUNDDOWN((H50*0.3*0.7),0)</f>
        <v>6</v>
      </c>
      <c r="L50" s="21" t="e">
        <f>IF(#REF!=I50,"YES","NO")</f>
        <v>#REF!</v>
      </c>
      <c r="M50" s="21"/>
      <c r="N50" s="17"/>
      <c r="O50" s="17"/>
      <c r="P50" s="18"/>
    </row>
    <row r="51" spans="1:16" s="4" customFormat="1" ht="30" customHeight="1" x14ac:dyDescent="0.3">
      <c r="A51" s="37">
        <v>47</v>
      </c>
      <c r="B51" s="21" t="s">
        <v>24</v>
      </c>
      <c r="C51" s="38" t="s">
        <v>80</v>
      </c>
      <c r="D51" s="39" t="s">
        <v>82</v>
      </c>
      <c r="E51" s="39"/>
      <c r="F51" s="39"/>
      <c r="G51" s="32">
        <f t="shared" si="7"/>
        <v>49</v>
      </c>
      <c r="H51" s="32">
        <v>38</v>
      </c>
      <c r="I51" s="32">
        <f t="shared" si="8"/>
        <v>11</v>
      </c>
      <c r="J51" s="33">
        <f>ROUNDDOWN((H51*0.3*0.3),0)</f>
        <v>3</v>
      </c>
      <c r="K51" s="33">
        <v>8</v>
      </c>
      <c r="L51" s="21" t="e">
        <f>IF(#REF!=I51,"YES","NO")</f>
        <v>#REF!</v>
      </c>
      <c r="M51" s="21"/>
      <c r="N51" s="17"/>
      <c r="O51" s="17"/>
      <c r="P51" s="18"/>
    </row>
    <row r="52" spans="1:16" s="4" customFormat="1" ht="30" customHeight="1" x14ac:dyDescent="0.3">
      <c r="A52" s="37">
        <v>48</v>
      </c>
      <c r="B52" s="21" t="s">
        <v>24</v>
      </c>
      <c r="C52" s="50" t="s">
        <v>83</v>
      </c>
      <c r="D52" s="39" t="s">
        <v>84</v>
      </c>
      <c r="E52" s="39"/>
      <c r="F52" s="39"/>
      <c r="G52" s="32">
        <f t="shared" si="7"/>
        <v>44</v>
      </c>
      <c r="H52" s="32">
        <v>34</v>
      </c>
      <c r="I52" s="32">
        <f t="shared" si="8"/>
        <v>10</v>
      </c>
      <c r="J52" s="33">
        <f>ROUNDDOWN((H52*0.3*0.3),0)</f>
        <v>3</v>
      </c>
      <c r="K52" s="33">
        <f t="shared" ref="K52:K64" si="9">ROUNDDOWN((H52*0.3*0.7),0)</f>
        <v>7</v>
      </c>
      <c r="L52" s="21" t="e">
        <f>IF(#REF!=I52,"YES","NO")</f>
        <v>#REF!</v>
      </c>
      <c r="M52" s="21"/>
      <c r="N52" s="17"/>
      <c r="O52" s="17"/>
      <c r="P52" s="18"/>
    </row>
    <row r="53" spans="1:16" s="4" customFormat="1" ht="30" customHeight="1" x14ac:dyDescent="0.3">
      <c r="A53" s="37">
        <v>49</v>
      </c>
      <c r="B53" s="21" t="s">
        <v>24</v>
      </c>
      <c r="C53" s="50" t="s">
        <v>83</v>
      </c>
      <c r="D53" s="39" t="s">
        <v>85</v>
      </c>
      <c r="E53" s="39"/>
      <c r="F53" s="39"/>
      <c r="G53" s="32">
        <f t="shared" si="7"/>
        <v>109</v>
      </c>
      <c r="H53" s="32">
        <v>84</v>
      </c>
      <c r="I53" s="32">
        <f t="shared" si="8"/>
        <v>25</v>
      </c>
      <c r="J53" s="33">
        <v>8</v>
      </c>
      <c r="K53" s="33">
        <f t="shared" si="9"/>
        <v>17</v>
      </c>
      <c r="L53" s="21" t="e">
        <f>IF(#REF!=I53,"YES","NO")</f>
        <v>#REF!</v>
      </c>
      <c r="M53" s="21"/>
      <c r="N53" s="17"/>
      <c r="O53" s="17"/>
      <c r="P53" s="18"/>
    </row>
    <row r="54" spans="1:16" s="4" customFormat="1" ht="30" customHeight="1" x14ac:dyDescent="0.3">
      <c r="A54" s="37">
        <v>50</v>
      </c>
      <c r="B54" s="21" t="s">
        <v>24</v>
      </c>
      <c r="C54" s="50" t="s">
        <v>83</v>
      </c>
      <c r="D54" s="39" t="s">
        <v>86</v>
      </c>
      <c r="E54" s="39"/>
      <c r="F54" s="39"/>
      <c r="G54" s="32">
        <f t="shared" si="7"/>
        <v>52</v>
      </c>
      <c r="H54" s="32">
        <v>40</v>
      </c>
      <c r="I54" s="32">
        <f t="shared" si="8"/>
        <v>12</v>
      </c>
      <c r="J54" s="33">
        <v>4</v>
      </c>
      <c r="K54" s="33">
        <f t="shared" si="9"/>
        <v>8</v>
      </c>
      <c r="L54" s="21" t="e">
        <f>IF(#REF!=I54,"YES","NO")</f>
        <v>#REF!</v>
      </c>
      <c r="M54" s="21"/>
      <c r="N54" s="17"/>
      <c r="O54" s="17"/>
      <c r="P54" s="18"/>
    </row>
    <row r="55" spans="1:16" s="4" customFormat="1" ht="30" customHeight="1" x14ac:dyDescent="0.3">
      <c r="A55" s="37">
        <v>51</v>
      </c>
      <c r="B55" s="21" t="s">
        <v>24</v>
      </c>
      <c r="C55" s="50" t="s">
        <v>83</v>
      </c>
      <c r="D55" s="39" t="s">
        <v>87</v>
      </c>
      <c r="E55" s="39"/>
      <c r="F55" s="39"/>
      <c r="G55" s="32">
        <f t="shared" si="7"/>
        <v>44</v>
      </c>
      <c r="H55" s="32">
        <v>34</v>
      </c>
      <c r="I55" s="32">
        <f t="shared" si="8"/>
        <v>10</v>
      </c>
      <c r="J55" s="33">
        <f>ROUNDDOWN((H55*0.3*0.3),0)</f>
        <v>3</v>
      </c>
      <c r="K55" s="33">
        <f t="shared" si="9"/>
        <v>7</v>
      </c>
      <c r="L55" s="21" t="e">
        <f>IF(#REF!=I55,"YES","NO")</f>
        <v>#REF!</v>
      </c>
      <c r="M55" s="21"/>
      <c r="N55" s="17"/>
      <c r="O55" s="17"/>
      <c r="P55" s="18"/>
    </row>
    <row r="56" spans="1:16" s="4" customFormat="1" ht="30" customHeight="1" x14ac:dyDescent="0.3">
      <c r="A56" s="64">
        <v>52</v>
      </c>
      <c r="B56" s="66" t="s">
        <v>24</v>
      </c>
      <c r="C56" s="70" t="s">
        <v>83</v>
      </c>
      <c r="D56" s="54" t="s">
        <v>88</v>
      </c>
      <c r="E56" s="54"/>
      <c r="F56" s="54"/>
      <c r="G56" s="55">
        <f t="shared" si="7"/>
        <v>55</v>
      </c>
      <c r="H56" s="55">
        <v>42</v>
      </c>
      <c r="I56" s="55">
        <f t="shared" si="8"/>
        <v>13</v>
      </c>
      <c r="J56" s="63">
        <v>4</v>
      </c>
      <c r="K56" s="63">
        <v>9</v>
      </c>
      <c r="L56" s="66" t="e">
        <f>IF(#REF!=I56,"YES","NO")</f>
        <v>#REF!</v>
      </c>
      <c r="M56" s="66" t="s">
        <v>218</v>
      </c>
      <c r="N56" s="67"/>
      <c r="O56" s="67"/>
      <c r="P56" s="68"/>
    </row>
    <row r="57" spans="1:16" s="4" customFormat="1" ht="30" customHeight="1" x14ac:dyDescent="0.3">
      <c r="A57" s="37">
        <v>53</v>
      </c>
      <c r="B57" s="21" t="s">
        <v>24</v>
      </c>
      <c r="C57" s="39" t="s">
        <v>89</v>
      </c>
      <c r="D57" s="39" t="s">
        <v>90</v>
      </c>
      <c r="E57" s="39"/>
      <c r="F57" s="39"/>
      <c r="G57" s="32">
        <f t="shared" si="7"/>
        <v>53</v>
      </c>
      <c r="H57" s="32">
        <v>41</v>
      </c>
      <c r="I57" s="32">
        <f t="shared" si="8"/>
        <v>12</v>
      </c>
      <c r="J57" s="33">
        <v>4</v>
      </c>
      <c r="K57" s="33">
        <f t="shared" si="9"/>
        <v>8</v>
      </c>
      <c r="L57" s="21" t="e">
        <f>IF(#REF!=I57,"YES","NO")</f>
        <v>#REF!</v>
      </c>
      <c r="M57" s="21"/>
      <c r="N57" s="17"/>
      <c r="O57" s="17"/>
      <c r="P57" s="18"/>
    </row>
    <row r="58" spans="1:16" s="4" customFormat="1" ht="30" customHeight="1" x14ac:dyDescent="0.3">
      <c r="A58" s="37">
        <v>54</v>
      </c>
      <c r="B58" s="21" t="s">
        <v>24</v>
      </c>
      <c r="C58" s="39" t="s">
        <v>89</v>
      </c>
      <c r="D58" s="39" t="s">
        <v>91</v>
      </c>
      <c r="E58" s="39"/>
      <c r="F58" s="39"/>
      <c r="G58" s="32">
        <f t="shared" si="7"/>
        <v>53</v>
      </c>
      <c r="H58" s="32">
        <v>41</v>
      </c>
      <c r="I58" s="32">
        <f t="shared" si="8"/>
        <v>12</v>
      </c>
      <c r="J58" s="33">
        <v>4</v>
      </c>
      <c r="K58" s="33">
        <f t="shared" si="9"/>
        <v>8</v>
      </c>
      <c r="L58" s="21" t="e">
        <f>IF(#REF!=I58,"YES","NO")</f>
        <v>#REF!</v>
      </c>
      <c r="M58" s="21"/>
      <c r="N58" s="17"/>
      <c r="O58" s="17"/>
      <c r="P58" s="18"/>
    </row>
    <row r="59" spans="1:16" s="4" customFormat="1" ht="30" customHeight="1" x14ac:dyDescent="0.3">
      <c r="A59" s="37">
        <v>55</v>
      </c>
      <c r="B59" s="21" t="s">
        <v>24</v>
      </c>
      <c r="C59" s="39" t="s">
        <v>89</v>
      </c>
      <c r="D59" s="39" t="s">
        <v>92</v>
      </c>
      <c r="E59" s="39"/>
      <c r="F59" s="39"/>
      <c r="G59" s="32">
        <f t="shared" si="7"/>
        <v>57</v>
      </c>
      <c r="H59" s="32">
        <v>44</v>
      </c>
      <c r="I59" s="32">
        <f t="shared" si="8"/>
        <v>13</v>
      </c>
      <c r="J59" s="33">
        <v>4</v>
      </c>
      <c r="K59" s="33">
        <f t="shared" si="9"/>
        <v>9</v>
      </c>
      <c r="L59" s="21" t="e">
        <f>IF(#REF!=I59,"YES","NO")</f>
        <v>#REF!</v>
      </c>
      <c r="M59" s="21"/>
      <c r="N59" s="17"/>
      <c r="O59" s="17"/>
      <c r="P59" s="18"/>
    </row>
    <row r="60" spans="1:16" s="4" customFormat="1" ht="30" customHeight="1" x14ac:dyDescent="0.3">
      <c r="A60" s="64">
        <v>56</v>
      </c>
      <c r="B60" s="66" t="s">
        <v>24</v>
      </c>
      <c r="C60" s="54" t="s">
        <v>89</v>
      </c>
      <c r="D60" s="54" t="s">
        <v>93</v>
      </c>
      <c r="E60" s="54"/>
      <c r="F60" s="54"/>
      <c r="G60" s="55">
        <f t="shared" si="7"/>
        <v>112</v>
      </c>
      <c r="H60" s="55">
        <v>86</v>
      </c>
      <c r="I60" s="55">
        <f t="shared" si="8"/>
        <v>26</v>
      </c>
      <c r="J60" s="63">
        <v>8</v>
      </c>
      <c r="K60" s="63">
        <f t="shared" si="9"/>
        <v>18</v>
      </c>
      <c r="L60" s="66" t="e">
        <f>IF(#REF!=I60,"YES","NO")</f>
        <v>#REF!</v>
      </c>
      <c r="M60" s="66" t="s">
        <v>218</v>
      </c>
      <c r="N60" s="67"/>
      <c r="O60" s="67"/>
      <c r="P60" s="68"/>
    </row>
    <row r="61" spans="1:16" s="4" customFormat="1" ht="30" customHeight="1" x14ac:dyDescent="0.3">
      <c r="A61" s="37">
        <v>57</v>
      </c>
      <c r="B61" s="21" t="s">
        <v>24</v>
      </c>
      <c r="C61" s="52" t="s">
        <v>94</v>
      </c>
      <c r="D61" s="39" t="s">
        <v>95</v>
      </c>
      <c r="E61" s="39"/>
      <c r="F61" s="39"/>
      <c r="G61" s="32">
        <f t="shared" si="7"/>
        <v>113</v>
      </c>
      <c r="H61" s="32">
        <v>87</v>
      </c>
      <c r="I61" s="32">
        <f t="shared" si="8"/>
        <v>26</v>
      </c>
      <c r="J61" s="33">
        <v>8</v>
      </c>
      <c r="K61" s="33">
        <f t="shared" si="9"/>
        <v>18</v>
      </c>
      <c r="L61" s="21" t="e">
        <f>IF(#REF!=I61,"YES","NO")</f>
        <v>#REF!</v>
      </c>
      <c r="M61" s="21"/>
      <c r="N61" s="17"/>
      <c r="O61" s="17"/>
      <c r="P61" s="18"/>
    </row>
    <row r="62" spans="1:16" s="4" customFormat="1" ht="30" customHeight="1" x14ac:dyDescent="0.3">
      <c r="A62" s="37">
        <v>58</v>
      </c>
      <c r="B62" s="21" t="s">
        <v>24</v>
      </c>
      <c r="C62" s="52" t="s">
        <v>94</v>
      </c>
      <c r="D62" s="39" t="s">
        <v>96</v>
      </c>
      <c r="E62" s="39"/>
      <c r="F62" s="39"/>
      <c r="G62" s="32">
        <f t="shared" si="7"/>
        <v>130</v>
      </c>
      <c r="H62" s="32">
        <v>100</v>
      </c>
      <c r="I62" s="32">
        <f t="shared" si="8"/>
        <v>30</v>
      </c>
      <c r="J62" s="33">
        <f>ROUNDDOWN((H62*0.3*0.3),0)</f>
        <v>9</v>
      </c>
      <c r="K62" s="33">
        <f t="shared" si="9"/>
        <v>21</v>
      </c>
      <c r="L62" s="21" t="e">
        <f>IF(#REF!=I62,"YES","NO")</f>
        <v>#REF!</v>
      </c>
      <c r="M62" s="21"/>
      <c r="N62" s="17"/>
      <c r="O62" s="17"/>
      <c r="P62" s="18"/>
    </row>
    <row r="63" spans="1:16" s="4" customFormat="1" ht="30" customHeight="1" x14ac:dyDescent="0.3">
      <c r="A63" s="37">
        <v>59</v>
      </c>
      <c r="B63" s="21" t="s">
        <v>24</v>
      </c>
      <c r="C63" s="52" t="s">
        <v>94</v>
      </c>
      <c r="D63" s="39" t="s">
        <v>97</v>
      </c>
      <c r="E63" s="39"/>
      <c r="F63" s="39"/>
      <c r="G63" s="32">
        <f t="shared" si="7"/>
        <v>130</v>
      </c>
      <c r="H63" s="32">
        <v>100</v>
      </c>
      <c r="I63" s="32">
        <f t="shared" si="8"/>
        <v>30</v>
      </c>
      <c r="J63" s="33">
        <f>ROUNDDOWN((H63*0.3*0.3),0)</f>
        <v>9</v>
      </c>
      <c r="K63" s="33">
        <f t="shared" si="9"/>
        <v>21</v>
      </c>
      <c r="L63" s="21" t="e">
        <f>IF(#REF!=I63,"YES","NO")</f>
        <v>#REF!</v>
      </c>
      <c r="M63" s="21"/>
      <c r="N63" s="17"/>
      <c r="O63" s="17"/>
      <c r="P63" s="18"/>
    </row>
    <row r="64" spans="1:16" s="4" customFormat="1" ht="30" customHeight="1" x14ac:dyDescent="0.3">
      <c r="A64" s="64">
        <v>60</v>
      </c>
      <c r="B64" s="66" t="s">
        <v>24</v>
      </c>
      <c r="C64" s="65" t="s">
        <v>94</v>
      </c>
      <c r="D64" s="54" t="s">
        <v>98</v>
      </c>
      <c r="E64" s="71"/>
      <c r="F64" s="71"/>
      <c r="G64" s="55">
        <f t="shared" si="7"/>
        <v>120</v>
      </c>
      <c r="H64" s="55">
        <v>92</v>
      </c>
      <c r="I64" s="55">
        <f t="shared" si="8"/>
        <v>28</v>
      </c>
      <c r="J64" s="63">
        <v>9</v>
      </c>
      <c r="K64" s="63">
        <f t="shared" si="9"/>
        <v>19</v>
      </c>
      <c r="L64" s="66" t="e">
        <f>IF(#REF!=I64,"YES","NO")</f>
        <v>#REF!</v>
      </c>
      <c r="M64" s="66" t="s">
        <v>218</v>
      </c>
      <c r="N64" s="67"/>
      <c r="O64" s="67"/>
      <c r="P64" s="68"/>
    </row>
    <row r="65" spans="1:54" s="4" customFormat="1" ht="30" customHeight="1" x14ac:dyDescent="0.3">
      <c r="A65" s="37">
        <v>61</v>
      </c>
      <c r="B65" s="21" t="s">
        <v>24</v>
      </c>
      <c r="C65" s="52" t="s">
        <v>94</v>
      </c>
      <c r="D65" s="39" t="s">
        <v>99</v>
      </c>
      <c r="E65" s="39"/>
      <c r="F65" s="39"/>
      <c r="G65" s="32">
        <f t="shared" si="7"/>
        <v>74</v>
      </c>
      <c r="H65" s="32">
        <v>57</v>
      </c>
      <c r="I65" s="32">
        <f t="shared" si="8"/>
        <v>17</v>
      </c>
      <c r="J65" s="33">
        <f>ROUNDDOWN((H65*0.3*0.3),0)</f>
        <v>5</v>
      </c>
      <c r="K65" s="33">
        <v>12</v>
      </c>
      <c r="L65" s="21" t="e">
        <f>IF(#REF!=I65,"YES","NO")</f>
        <v>#REF!</v>
      </c>
      <c r="M65" s="21"/>
      <c r="N65" s="17"/>
      <c r="O65" s="17"/>
      <c r="P65" s="18"/>
    </row>
    <row r="66" spans="1:54" s="4" customFormat="1" ht="30" customHeight="1" x14ac:dyDescent="0.3">
      <c r="A66" s="37">
        <v>62</v>
      </c>
      <c r="B66" s="21" t="s">
        <v>24</v>
      </c>
      <c r="C66" s="52" t="s">
        <v>94</v>
      </c>
      <c r="D66" s="39" t="s">
        <v>100</v>
      </c>
      <c r="E66" s="39"/>
      <c r="F66" s="39"/>
      <c r="G66" s="32">
        <f t="shared" si="7"/>
        <v>70</v>
      </c>
      <c r="H66" s="32">
        <v>54</v>
      </c>
      <c r="I66" s="32">
        <f t="shared" si="8"/>
        <v>16</v>
      </c>
      <c r="J66" s="33">
        <v>5</v>
      </c>
      <c r="K66" s="33">
        <f t="shared" ref="K66:K91" si="10">ROUNDDOWN((H66*0.3*0.7),0)</f>
        <v>11</v>
      </c>
      <c r="L66" s="21" t="e">
        <f>IF(#REF!=I66,"YES","NO")</f>
        <v>#REF!</v>
      </c>
      <c r="M66" s="21"/>
      <c r="N66" s="17"/>
      <c r="O66" s="17"/>
      <c r="P66" s="18"/>
    </row>
    <row r="67" spans="1:54" s="4" customFormat="1" ht="30" customHeight="1" x14ac:dyDescent="0.3">
      <c r="A67" s="64">
        <v>63</v>
      </c>
      <c r="B67" s="66" t="s">
        <v>24</v>
      </c>
      <c r="C67" s="72" t="s">
        <v>94</v>
      </c>
      <c r="D67" s="54" t="s">
        <v>101</v>
      </c>
      <c r="E67" s="54"/>
      <c r="F67" s="54"/>
      <c r="G67" s="55">
        <f t="shared" si="7"/>
        <v>68</v>
      </c>
      <c r="H67" s="55">
        <v>52</v>
      </c>
      <c r="I67" s="55">
        <f t="shared" si="8"/>
        <v>16</v>
      </c>
      <c r="J67" s="63">
        <v>5</v>
      </c>
      <c r="K67" s="63">
        <v>11</v>
      </c>
      <c r="L67" s="66" t="e">
        <f>IF(#REF!=I67,"YES","NO")</f>
        <v>#REF!</v>
      </c>
      <c r="M67" s="66" t="s">
        <v>218</v>
      </c>
      <c r="N67" s="67"/>
      <c r="O67" s="67"/>
      <c r="P67" s="68"/>
    </row>
    <row r="68" spans="1:54" s="4" customFormat="1" ht="30" customHeight="1" x14ac:dyDescent="0.3">
      <c r="A68" s="64">
        <v>64</v>
      </c>
      <c r="B68" s="66" t="s">
        <v>24</v>
      </c>
      <c r="C68" s="65" t="s">
        <v>94</v>
      </c>
      <c r="D68" s="54" t="s">
        <v>102</v>
      </c>
      <c r="E68" s="54"/>
      <c r="F68" s="54"/>
      <c r="G68" s="55">
        <f t="shared" si="7"/>
        <v>68</v>
      </c>
      <c r="H68" s="55">
        <v>52</v>
      </c>
      <c r="I68" s="55">
        <f t="shared" si="8"/>
        <v>16</v>
      </c>
      <c r="J68" s="63">
        <v>5</v>
      </c>
      <c r="K68" s="63">
        <v>11</v>
      </c>
      <c r="L68" s="66" t="e">
        <f>IF(#REF!=I68,"YES","NO")</f>
        <v>#REF!</v>
      </c>
      <c r="M68" s="66" t="s">
        <v>218</v>
      </c>
      <c r="N68" s="67"/>
      <c r="O68" s="67"/>
      <c r="P68" s="68"/>
    </row>
    <row r="69" spans="1:54" s="4" customFormat="1" ht="30" customHeight="1" x14ac:dyDescent="0.3">
      <c r="A69" s="64">
        <v>65</v>
      </c>
      <c r="B69" s="66" t="s">
        <v>24</v>
      </c>
      <c r="C69" s="72" t="s">
        <v>94</v>
      </c>
      <c r="D69" s="54" t="s">
        <v>103</v>
      </c>
      <c r="E69" s="71"/>
      <c r="F69" s="71"/>
      <c r="G69" s="55">
        <f t="shared" ref="G69:G100" si="11">SUM(H69,I69)</f>
        <v>64</v>
      </c>
      <c r="H69" s="55">
        <v>49</v>
      </c>
      <c r="I69" s="55">
        <f t="shared" ref="I69:I100" si="12">SUM(J69:K69)</f>
        <v>15</v>
      </c>
      <c r="J69" s="63">
        <v>5</v>
      </c>
      <c r="K69" s="63">
        <f t="shared" si="10"/>
        <v>10</v>
      </c>
      <c r="L69" s="66" t="e">
        <f>IF(#REF!=I69,"YES","NO")</f>
        <v>#REF!</v>
      </c>
      <c r="M69" s="66" t="s">
        <v>218</v>
      </c>
      <c r="N69" s="67"/>
      <c r="O69" s="67"/>
      <c r="P69" s="68"/>
    </row>
    <row r="70" spans="1:54" ht="30.75" customHeight="1" x14ac:dyDescent="0.3">
      <c r="A70" s="37">
        <v>66</v>
      </c>
      <c r="B70" s="21" t="s">
        <v>24</v>
      </c>
      <c r="C70" s="52" t="s">
        <v>94</v>
      </c>
      <c r="D70" s="39" t="s">
        <v>104</v>
      </c>
      <c r="E70" s="49"/>
      <c r="F70" s="49"/>
      <c r="G70" s="32">
        <f t="shared" si="11"/>
        <v>70</v>
      </c>
      <c r="H70" s="32">
        <v>54</v>
      </c>
      <c r="I70" s="32">
        <f t="shared" si="12"/>
        <v>16</v>
      </c>
      <c r="J70" s="33">
        <v>5</v>
      </c>
      <c r="K70" s="33">
        <f t="shared" si="10"/>
        <v>11</v>
      </c>
      <c r="L70" s="21" t="e">
        <f>IF(#REF!=I70,"YES","NO")</f>
        <v>#REF!</v>
      </c>
      <c r="M70" s="21"/>
      <c r="N70" s="17"/>
      <c r="O70" s="17"/>
      <c r="P70" s="18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</row>
    <row r="71" spans="1:54" ht="34.5" customHeight="1" x14ac:dyDescent="0.3">
      <c r="A71" s="37">
        <v>67</v>
      </c>
      <c r="B71" s="21" t="s">
        <v>24</v>
      </c>
      <c r="C71" s="52" t="s">
        <v>94</v>
      </c>
      <c r="D71" s="52" t="s">
        <v>105</v>
      </c>
      <c r="E71" s="39"/>
      <c r="F71" s="39"/>
      <c r="G71" s="32">
        <f t="shared" si="11"/>
        <v>126</v>
      </c>
      <c r="H71" s="32">
        <v>97</v>
      </c>
      <c r="I71" s="32">
        <f t="shared" si="12"/>
        <v>29</v>
      </c>
      <c r="J71" s="33">
        <v>9</v>
      </c>
      <c r="K71" s="33">
        <f t="shared" si="10"/>
        <v>20</v>
      </c>
      <c r="L71" s="21" t="e">
        <f>IF(#REF!=I71,"YES","NO")</f>
        <v>#REF!</v>
      </c>
      <c r="M71" s="21"/>
      <c r="N71" s="17"/>
      <c r="O71" s="17"/>
      <c r="P71" s="18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</row>
    <row r="72" spans="1:54" ht="34.5" customHeight="1" x14ac:dyDescent="0.3">
      <c r="A72" s="37">
        <v>68</v>
      </c>
      <c r="B72" s="21" t="s">
        <v>24</v>
      </c>
      <c r="C72" s="38" t="s">
        <v>94</v>
      </c>
      <c r="D72" s="39" t="s">
        <v>106</v>
      </c>
      <c r="E72" s="39"/>
      <c r="F72" s="39"/>
      <c r="G72" s="32">
        <f t="shared" si="11"/>
        <v>130</v>
      </c>
      <c r="H72" s="32">
        <v>100</v>
      </c>
      <c r="I72" s="32">
        <f t="shared" si="12"/>
        <v>30</v>
      </c>
      <c r="J72" s="33">
        <f t="shared" ref="J72:J85" si="13">ROUNDDOWN((H72*0.3*0.3),0)</f>
        <v>9</v>
      </c>
      <c r="K72" s="33">
        <f t="shared" si="10"/>
        <v>21</v>
      </c>
      <c r="L72" s="21" t="e">
        <f>IF(#REF!=I72,"YES","NO")</f>
        <v>#REF!</v>
      </c>
      <c r="M72" s="21"/>
      <c r="N72" s="17"/>
      <c r="O72" s="17"/>
      <c r="P72" s="18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</row>
    <row r="73" spans="1:54" ht="31.5" customHeight="1" x14ac:dyDescent="0.3">
      <c r="A73" s="37">
        <v>69</v>
      </c>
      <c r="B73" s="21" t="s">
        <v>24</v>
      </c>
      <c r="C73" s="52" t="s">
        <v>94</v>
      </c>
      <c r="D73" s="39" t="s">
        <v>107</v>
      </c>
      <c r="E73" s="39"/>
      <c r="F73" s="39"/>
      <c r="G73" s="32">
        <f t="shared" si="11"/>
        <v>130</v>
      </c>
      <c r="H73" s="32">
        <v>100</v>
      </c>
      <c r="I73" s="32">
        <f t="shared" si="12"/>
        <v>30</v>
      </c>
      <c r="J73" s="33">
        <f t="shared" si="13"/>
        <v>9</v>
      </c>
      <c r="K73" s="33">
        <f t="shared" si="10"/>
        <v>21</v>
      </c>
      <c r="L73" s="21" t="e">
        <f>IF(#REF!=I73,"YES","NO")</f>
        <v>#REF!</v>
      </c>
      <c r="M73" s="21"/>
      <c r="N73" s="17"/>
      <c r="O73" s="17"/>
      <c r="P73" s="18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</row>
    <row r="74" spans="1:54" ht="33" customHeight="1" x14ac:dyDescent="0.3">
      <c r="A74" s="37">
        <v>70</v>
      </c>
      <c r="B74" s="21" t="s">
        <v>24</v>
      </c>
      <c r="C74" s="52" t="s">
        <v>94</v>
      </c>
      <c r="D74" s="39" t="s">
        <v>108</v>
      </c>
      <c r="E74" s="49"/>
      <c r="F74" s="49"/>
      <c r="G74" s="32">
        <f t="shared" si="11"/>
        <v>130</v>
      </c>
      <c r="H74" s="32">
        <v>100</v>
      </c>
      <c r="I74" s="32">
        <f t="shared" si="12"/>
        <v>30</v>
      </c>
      <c r="J74" s="33">
        <f t="shared" si="13"/>
        <v>9</v>
      </c>
      <c r="K74" s="33">
        <f t="shared" si="10"/>
        <v>21</v>
      </c>
      <c r="L74" s="21" t="e">
        <f>IF(#REF!=I74,"YES","NO")</f>
        <v>#REF!</v>
      </c>
      <c r="M74" s="21"/>
      <c r="N74" s="17"/>
      <c r="O74" s="17"/>
      <c r="P74" s="18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</row>
    <row r="75" spans="1:54" ht="32.25" customHeight="1" x14ac:dyDescent="0.3">
      <c r="A75" s="37">
        <v>71</v>
      </c>
      <c r="B75" s="21" t="s">
        <v>24</v>
      </c>
      <c r="C75" s="52" t="s">
        <v>94</v>
      </c>
      <c r="D75" s="39" t="s">
        <v>109</v>
      </c>
      <c r="E75" s="39"/>
      <c r="F75" s="39"/>
      <c r="G75" s="32">
        <f t="shared" si="11"/>
        <v>130</v>
      </c>
      <c r="H75" s="32">
        <v>100</v>
      </c>
      <c r="I75" s="32">
        <f t="shared" si="12"/>
        <v>30</v>
      </c>
      <c r="J75" s="33">
        <f t="shared" si="13"/>
        <v>9</v>
      </c>
      <c r="K75" s="33">
        <f t="shared" si="10"/>
        <v>21</v>
      </c>
      <c r="L75" s="21" t="e">
        <f>IF(#REF!=I75,"YES","NO")</f>
        <v>#REF!</v>
      </c>
      <c r="M75" s="21"/>
      <c r="N75" s="17"/>
      <c r="O75" s="17"/>
      <c r="P75" s="18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4" ht="31.5" customHeight="1" x14ac:dyDescent="0.3">
      <c r="A76" s="37">
        <v>72</v>
      </c>
      <c r="B76" s="21" t="s">
        <v>24</v>
      </c>
      <c r="C76" s="38" t="s">
        <v>94</v>
      </c>
      <c r="D76" s="39" t="s">
        <v>110</v>
      </c>
      <c r="E76" s="39"/>
      <c r="F76" s="39"/>
      <c r="G76" s="32">
        <f t="shared" si="11"/>
        <v>130</v>
      </c>
      <c r="H76" s="32">
        <v>100</v>
      </c>
      <c r="I76" s="32">
        <f t="shared" si="12"/>
        <v>30</v>
      </c>
      <c r="J76" s="33">
        <f t="shared" si="13"/>
        <v>9</v>
      </c>
      <c r="K76" s="33">
        <f t="shared" si="10"/>
        <v>21</v>
      </c>
      <c r="L76" s="21" t="e">
        <f>IF(#REF!=I76,"YES","NO")</f>
        <v>#REF!</v>
      </c>
      <c r="M76" s="21"/>
      <c r="N76" s="17"/>
      <c r="O76" s="17"/>
      <c r="P76" s="18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4" ht="33" customHeight="1" x14ac:dyDescent="0.3">
      <c r="A77" s="37">
        <v>73</v>
      </c>
      <c r="B77" s="21" t="s">
        <v>24</v>
      </c>
      <c r="C77" s="52" t="s">
        <v>94</v>
      </c>
      <c r="D77" s="39" t="s">
        <v>111</v>
      </c>
      <c r="E77" s="39"/>
      <c r="F77" s="39"/>
      <c r="G77" s="32">
        <f t="shared" si="11"/>
        <v>130</v>
      </c>
      <c r="H77" s="32">
        <v>100</v>
      </c>
      <c r="I77" s="32">
        <f t="shared" si="12"/>
        <v>30</v>
      </c>
      <c r="J77" s="33">
        <f t="shared" si="13"/>
        <v>9</v>
      </c>
      <c r="K77" s="33">
        <f t="shared" si="10"/>
        <v>21</v>
      </c>
      <c r="L77" s="21" t="e">
        <f>IF(#REF!=I77,"YES","NO")</f>
        <v>#REF!</v>
      </c>
      <c r="M77" s="21"/>
      <c r="N77" s="17"/>
      <c r="O77" s="17"/>
      <c r="P77" s="18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4" ht="31.5" customHeight="1" x14ac:dyDescent="0.3">
      <c r="A78" s="37">
        <v>74</v>
      </c>
      <c r="B78" s="21" t="s">
        <v>24</v>
      </c>
      <c r="C78" s="52" t="s">
        <v>94</v>
      </c>
      <c r="D78" s="39" t="s">
        <v>112</v>
      </c>
      <c r="E78" s="49"/>
      <c r="F78" s="49"/>
      <c r="G78" s="32">
        <f t="shared" si="11"/>
        <v>130</v>
      </c>
      <c r="H78" s="32">
        <v>100</v>
      </c>
      <c r="I78" s="32">
        <f t="shared" si="12"/>
        <v>30</v>
      </c>
      <c r="J78" s="33">
        <f t="shared" si="13"/>
        <v>9</v>
      </c>
      <c r="K78" s="33">
        <f t="shared" si="10"/>
        <v>21</v>
      </c>
      <c r="L78" s="21" t="e">
        <f>IF(#REF!=I78,"YES","NO")</f>
        <v>#REF!</v>
      </c>
      <c r="M78" s="21"/>
      <c r="N78" s="17"/>
      <c r="O78" s="17"/>
      <c r="P78" s="18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4" ht="30.75" customHeight="1" x14ac:dyDescent="0.3">
      <c r="A79" s="37">
        <v>75</v>
      </c>
      <c r="B79" s="21" t="s">
        <v>24</v>
      </c>
      <c r="C79" s="52" t="s">
        <v>94</v>
      </c>
      <c r="D79" s="39" t="s">
        <v>113</v>
      </c>
      <c r="E79" s="49"/>
      <c r="F79" s="49"/>
      <c r="G79" s="32">
        <f t="shared" si="11"/>
        <v>130</v>
      </c>
      <c r="H79" s="32">
        <v>100</v>
      </c>
      <c r="I79" s="32">
        <f t="shared" si="12"/>
        <v>30</v>
      </c>
      <c r="J79" s="33">
        <f t="shared" si="13"/>
        <v>9</v>
      </c>
      <c r="K79" s="33">
        <f t="shared" si="10"/>
        <v>21</v>
      </c>
      <c r="L79" s="21" t="e">
        <f>IF(#REF!=I79,"YES","NO")</f>
        <v>#REF!</v>
      </c>
      <c r="M79" s="21"/>
      <c r="N79" s="17"/>
      <c r="O79" s="17"/>
      <c r="P79" s="18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4" ht="37.5" customHeight="1" x14ac:dyDescent="0.3">
      <c r="A80" s="37">
        <v>76</v>
      </c>
      <c r="B80" s="21" t="s">
        <v>24</v>
      </c>
      <c r="C80" s="38" t="s">
        <v>94</v>
      </c>
      <c r="D80" s="39" t="s">
        <v>114</v>
      </c>
      <c r="E80" s="39"/>
      <c r="F80" s="39"/>
      <c r="G80" s="32">
        <f t="shared" si="11"/>
        <v>130</v>
      </c>
      <c r="H80" s="32">
        <v>100</v>
      </c>
      <c r="I80" s="32">
        <f t="shared" si="12"/>
        <v>30</v>
      </c>
      <c r="J80" s="33">
        <f t="shared" si="13"/>
        <v>9</v>
      </c>
      <c r="K80" s="33">
        <f t="shared" si="10"/>
        <v>21</v>
      </c>
      <c r="L80" s="21" t="e">
        <f>IF(#REF!=I80,"YES","NO")</f>
        <v>#REF!</v>
      </c>
      <c r="M80" s="21"/>
      <c r="N80" s="17"/>
      <c r="O80" s="17"/>
      <c r="P80" s="18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 ht="36" customHeight="1" x14ac:dyDescent="0.3">
      <c r="A81" s="37">
        <v>77</v>
      </c>
      <c r="B81" s="21" t="s">
        <v>24</v>
      </c>
      <c r="C81" s="52" t="s">
        <v>94</v>
      </c>
      <c r="D81" s="39" t="s">
        <v>115</v>
      </c>
      <c r="E81" s="39"/>
      <c r="F81" s="39"/>
      <c r="G81" s="32">
        <f t="shared" si="11"/>
        <v>130</v>
      </c>
      <c r="H81" s="32">
        <v>100</v>
      </c>
      <c r="I81" s="32">
        <f t="shared" si="12"/>
        <v>30</v>
      </c>
      <c r="J81" s="33">
        <f t="shared" si="13"/>
        <v>9</v>
      </c>
      <c r="K81" s="33">
        <f t="shared" si="10"/>
        <v>21</v>
      </c>
      <c r="L81" s="21" t="e">
        <f>IF(#REF!=I81,"YES","NO")</f>
        <v>#REF!</v>
      </c>
      <c r="M81" s="21"/>
      <c r="N81" s="17"/>
      <c r="O81" s="17"/>
      <c r="P81" s="18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 ht="30.75" customHeight="1" x14ac:dyDescent="0.3">
      <c r="A82" s="37">
        <v>78</v>
      </c>
      <c r="B82" s="21" t="s">
        <v>24</v>
      </c>
      <c r="C82" s="52" t="s">
        <v>94</v>
      </c>
      <c r="D82" s="39" t="s">
        <v>116</v>
      </c>
      <c r="E82" s="39"/>
      <c r="F82" s="39"/>
      <c r="G82" s="32">
        <f t="shared" si="11"/>
        <v>130</v>
      </c>
      <c r="H82" s="32">
        <v>100</v>
      </c>
      <c r="I82" s="32">
        <f t="shared" si="12"/>
        <v>30</v>
      </c>
      <c r="J82" s="33">
        <f t="shared" si="13"/>
        <v>9</v>
      </c>
      <c r="K82" s="33">
        <f t="shared" si="10"/>
        <v>21</v>
      </c>
      <c r="L82" s="21" t="e">
        <f>IF(#REF!=I82,"YES","NO")</f>
        <v>#REF!</v>
      </c>
      <c r="M82" s="21"/>
      <c r="N82" s="17"/>
      <c r="O82" s="17"/>
      <c r="P82" s="18"/>
    </row>
    <row r="83" spans="1:53" ht="32.25" customHeight="1" x14ac:dyDescent="0.3">
      <c r="A83" s="37">
        <v>79</v>
      </c>
      <c r="B83" s="21" t="s">
        <v>24</v>
      </c>
      <c r="C83" s="52" t="s">
        <v>94</v>
      </c>
      <c r="D83" s="39" t="s">
        <v>117</v>
      </c>
      <c r="E83" s="53"/>
      <c r="F83" s="53"/>
      <c r="G83" s="32">
        <f t="shared" si="11"/>
        <v>130</v>
      </c>
      <c r="H83" s="32">
        <v>100</v>
      </c>
      <c r="I83" s="32">
        <f t="shared" si="12"/>
        <v>30</v>
      </c>
      <c r="J83" s="33">
        <f t="shared" si="13"/>
        <v>9</v>
      </c>
      <c r="K83" s="33">
        <f t="shared" si="10"/>
        <v>21</v>
      </c>
      <c r="L83" s="21" t="e">
        <f>IF(#REF!=I83,"YES","NO")</f>
        <v>#REF!</v>
      </c>
      <c r="M83" s="21"/>
      <c r="N83" s="17"/>
      <c r="O83" s="17"/>
      <c r="P83" s="18"/>
    </row>
    <row r="84" spans="1:53" ht="38.25" customHeight="1" x14ac:dyDescent="0.3">
      <c r="A84" s="37">
        <v>80</v>
      </c>
      <c r="B84" s="21" t="s">
        <v>24</v>
      </c>
      <c r="C84" s="38" t="s">
        <v>94</v>
      </c>
      <c r="D84" s="39" t="s">
        <v>118</v>
      </c>
      <c r="E84" s="53"/>
      <c r="F84" s="53"/>
      <c r="G84" s="32">
        <f t="shared" si="11"/>
        <v>130</v>
      </c>
      <c r="H84" s="32">
        <v>100</v>
      </c>
      <c r="I84" s="32">
        <f t="shared" si="12"/>
        <v>30</v>
      </c>
      <c r="J84" s="33">
        <f t="shared" si="13"/>
        <v>9</v>
      </c>
      <c r="K84" s="33">
        <f t="shared" si="10"/>
        <v>21</v>
      </c>
      <c r="L84" s="21" t="e">
        <f>IF(#REF!=I84,"YES","NO")</f>
        <v>#REF!</v>
      </c>
      <c r="M84" s="21"/>
      <c r="N84" s="17"/>
      <c r="O84" s="17"/>
      <c r="P84" s="18"/>
    </row>
    <row r="85" spans="1:53" ht="40.5" customHeight="1" x14ac:dyDescent="0.3">
      <c r="A85" s="37">
        <v>81</v>
      </c>
      <c r="B85" s="21" t="s">
        <v>24</v>
      </c>
      <c r="C85" s="52" t="s">
        <v>94</v>
      </c>
      <c r="D85" s="39" t="s">
        <v>119</v>
      </c>
      <c r="E85" s="53"/>
      <c r="F85" s="53"/>
      <c r="G85" s="32">
        <f t="shared" si="11"/>
        <v>130</v>
      </c>
      <c r="H85" s="32">
        <v>100</v>
      </c>
      <c r="I85" s="32">
        <f t="shared" si="12"/>
        <v>30</v>
      </c>
      <c r="J85" s="33">
        <f t="shared" si="13"/>
        <v>9</v>
      </c>
      <c r="K85" s="33">
        <f t="shared" si="10"/>
        <v>21</v>
      </c>
      <c r="L85" s="21" t="e">
        <f>IF(#REF!=I85,"YES","NO")</f>
        <v>#REF!</v>
      </c>
      <c r="M85" s="21"/>
      <c r="N85" s="17"/>
      <c r="O85" s="17"/>
      <c r="P85" s="18"/>
    </row>
    <row r="86" spans="1:53" ht="30" customHeight="1" x14ac:dyDescent="0.3">
      <c r="A86" s="37">
        <v>82</v>
      </c>
      <c r="B86" s="21" t="s">
        <v>24</v>
      </c>
      <c r="C86" s="52" t="s">
        <v>94</v>
      </c>
      <c r="D86" s="39" t="s">
        <v>120</v>
      </c>
      <c r="E86" s="39"/>
      <c r="F86" s="39"/>
      <c r="G86" s="32">
        <f t="shared" si="11"/>
        <v>65</v>
      </c>
      <c r="H86" s="32">
        <v>50</v>
      </c>
      <c r="I86" s="32">
        <f t="shared" si="12"/>
        <v>15</v>
      </c>
      <c r="J86" s="33">
        <v>5</v>
      </c>
      <c r="K86" s="33">
        <f t="shared" si="10"/>
        <v>10</v>
      </c>
      <c r="L86" s="21" t="e">
        <f>IF(#REF!=I86,"YES","NO")</f>
        <v>#REF!</v>
      </c>
      <c r="M86" s="21"/>
      <c r="N86" s="17"/>
      <c r="O86" s="17"/>
      <c r="P86" s="18"/>
      <c r="Q86" s="35"/>
      <c r="R86" s="35"/>
      <c r="S86" s="4"/>
    </row>
    <row r="87" spans="1:53" ht="30" customHeight="1" x14ac:dyDescent="0.3">
      <c r="A87" s="37">
        <v>83</v>
      </c>
      <c r="B87" s="21" t="s">
        <v>24</v>
      </c>
      <c r="C87" s="52" t="s">
        <v>94</v>
      </c>
      <c r="D87" s="39" t="s">
        <v>121</v>
      </c>
      <c r="E87" s="39"/>
      <c r="F87" s="39"/>
      <c r="G87" s="32">
        <f t="shared" si="11"/>
        <v>70</v>
      </c>
      <c r="H87" s="32">
        <v>54</v>
      </c>
      <c r="I87" s="32">
        <f t="shared" si="12"/>
        <v>16</v>
      </c>
      <c r="J87" s="33">
        <v>5</v>
      </c>
      <c r="K87" s="33">
        <f t="shared" si="10"/>
        <v>11</v>
      </c>
      <c r="L87" s="21" t="e">
        <f>IF(#REF!=I87,"YES","NO")</f>
        <v>#REF!</v>
      </c>
      <c r="M87" s="21"/>
      <c r="N87" s="17"/>
      <c r="O87" s="17"/>
      <c r="P87" s="18"/>
      <c r="Q87" s="35"/>
      <c r="R87" s="35"/>
      <c r="S87" s="4"/>
    </row>
    <row r="88" spans="1:53" ht="27" customHeight="1" x14ac:dyDescent="0.3">
      <c r="A88" s="64">
        <v>84</v>
      </c>
      <c r="B88" s="66" t="s">
        <v>24</v>
      </c>
      <c r="C88" s="65" t="s">
        <v>94</v>
      </c>
      <c r="D88" s="54" t="s">
        <v>122</v>
      </c>
      <c r="E88" s="54"/>
      <c r="F88" s="54"/>
      <c r="G88" s="55">
        <f t="shared" si="11"/>
        <v>72</v>
      </c>
      <c r="H88" s="55">
        <v>55</v>
      </c>
      <c r="I88" s="55">
        <f t="shared" si="12"/>
        <v>17</v>
      </c>
      <c r="J88" s="63">
        <v>5</v>
      </c>
      <c r="K88" s="63">
        <v>12</v>
      </c>
      <c r="L88" s="66" t="e">
        <f>IF(#REF!=I88,"YES","NO")</f>
        <v>#REF!</v>
      </c>
      <c r="M88" s="66" t="s">
        <v>218</v>
      </c>
      <c r="N88" s="67"/>
      <c r="O88" s="67"/>
      <c r="P88" s="68"/>
      <c r="Q88" s="35"/>
      <c r="R88" s="35"/>
      <c r="S88" s="4"/>
    </row>
    <row r="89" spans="1:53" ht="31.5" customHeight="1" x14ac:dyDescent="0.3">
      <c r="A89" s="37">
        <v>85</v>
      </c>
      <c r="B89" s="21" t="s">
        <v>24</v>
      </c>
      <c r="C89" s="38" t="s">
        <v>94</v>
      </c>
      <c r="D89" s="39" t="s">
        <v>123</v>
      </c>
      <c r="E89" s="39"/>
      <c r="F89" s="39"/>
      <c r="G89" s="32">
        <f t="shared" si="11"/>
        <v>70</v>
      </c>
      <c r="H89" s="32">
        <v>54</v>
      </c>
      <c r="I89" s="32">
        <f t="shared" si="12"/>
        <v>16</v>
      </c>
      <c r="J89" s="33">
        <v>5</v>
      </c>
      <c r="K89" s="33">
        <f t="shared" si="10"/>
        <v>11</v>
      </c>
      <c r="L89" s="21" t="e">
        <f>IF(#REF!=I89,"YES","NO")</f>
        <v>#REF!</v>
      </c>
      <c r="M89" s="21"/>
      <c r="N89" s="17"/>
      <c r="O89" s="17"/>
      <c r="P89" s="18"/>
      <c r="Q89" s="35"/>
      <c r="R89" s="35"/>
      <c r="S89" s="4"/>
    </row>
    <row r="90" spans="1:53" ht="33.75" customHeight="1" x14ac:dyDescent="0.3">
      <c r="A90" s="64">
        <v>86</v>
      </c>
      <c r="B90" s="66" t="s">
        <v>24</v>
      </c>
      <c r="C90" s="73" t="s">
        <v>124</v>
      </c>
      <c r="D90" s="54" t="s">
        <v>125</v>
      </c>
      <c r="E90" s="54"/>
      <c r="F90" s="54"/>
      <c r="G90" s="55">
        <f t="shared" si="11"/>
        <v>85</v>
      </c>
      <c r="H90" s="55">
        <v>65</v>
      </c>
      <c r="I90" s="55">
        <f t="shared" si="12"/>
        <v>20</v>
      </c>
      <c r="J90" s="63">
        <v>6</v>
      </c>
      <c r="K90" s="63">
        <v>14</v>
      </c>
      <c r="L90" s="66" t="e">
        <f>IF(#REF!=I90,"YES","NO")</f>
        <v>#REF!</v>
      </c>
      <c r="M90" s="66" t="s">
        <v>218</v>
      </c>
      <c r="N90" s="67"/>
      <c r="O90" s="67"/>
      <c r="P90" s="68"/>
      <c r="Q90" s="35"/>
      <c r="R90" s="35"/>
      <c r="S90" s="4"/>
    </row>
    <row r="91" spans="1:53" ht="30.75" customHeight="1" x14ac:dyDescent="0.3">
      <c r="A91" s="64">
        <v>87</v>
      </c>
      <c r="B91" s="66" t="s">
        <v>24</v>
      </c>
      <c r="C91" s="73" t="s">
        <v>124</v>
      </c>
      <c r="D91" s="54" t="s">
        <v>126</v>
      </c>
      <c r="E91" s="54"/>
      <c r="F91" s="54"/>
      <c r="G91" s="55">
        <f t="shared" si="11"/>
        <v>81</v>
      </c>
      <c r="H91" s="55">
        <v>62</v>
      </c>
      <c r="I91" s="55">
        <f t="shared" si="12"/>
        <v>19</v>
      </c>
      <c r="J91" s="63">
        <v>6</v>
      </c>
      <c r="K91" s="63">
        <f t="shared" si="10"/>
        <v>13</v>
      </c>
      <c r="L91" s="66" t="e">
        <f>IF(#REF!=I91,"YES","NO")</f>
        <v>#REF!</v>
      </c>
      <c r="M91" s="66" t="s">
        <v>218</v>
      </c>
      <c r="N91" s="67"/>
      <c r="O91" s="67"/>
      <c r="P91" s="68"/>
      <c r="Q91" s="35"/>
      <c r="R91" s="35"/>
      <c r="S91" s="4"/>
    </row>
    <row r="92" spans="1:53" ht="25.5" customHeight="1" x14ac:dyDescent="0.3">
      <c r="A92" s="37">
        <v>88</v>
      </c>
      <c r="B92" s="21" t="s">
        <v>24</v>
      </c>
      <c r="C92" s="58" t="s">
        <v>124</v>
      </c>
      <c r="D92" s="39" t="s">
        <v>127</v>
      </c>
      <c r="E92" s="39"/>
      <c r="F92" s="39"/>
      <c r="G92" s="32">
        <f t="shared" si="11"/>
        <v>92</v>
      </c>
      <c r="H92" s="32">
        <v>71</v>
      </c>
      <c r="I92" s="32">
        <f t="shared" si="12"/>
        <v>21</v>
      </c>
      <c r="J92" s="33">
        <f t="shared" ref="J92:J97" si="14">ROUNDDOWN((H92*0.3*0.3),0)</f>
        <v>6</v>
      </c>
      <c r="K92" s="33">
        <v>15</v>
      </c>
      <c r="L92" s="21" t="e">
        <f>IF(#REF!=I92,"YES","NO")</f>
        <v>#REF!</v>
      </c>
      <c r="M92" s="21"/>
      <c r="N92" s="17"/>
      <c r="O92" s="17"/>
      <c r="P92" s="18"/>
      <c r="Q92" s="35"/>
      <c r="R92" s="35"/>
      <c r="S92" s="4"/>
    </row>
    <row r="93" spans="1:53" ht="33" x14ac:dyDescent="0.3">
      <c r="A93" s="64">
        <v>89</v>
      </c>
      <c r="B93" s="66" t="s">
        <v>24</v>
      </c>
      <c r="C93" s="73" t="s">
        <v>124</v>
      </c>
      <c r="D93" s="54" t="s">
        <v>128</v>
      </c>
      <c r="E93" s="74"/>
      <c r="F93" s="74"/>
      <c r="G93" s="55">
        <f t="shared" si="11"/>
        <v>94</v>
      </c>
      <c r="H93" s="55">
        <v>72</v>
      </c>
      <c r="I93" s="55">
        <f t="shared" si="12"/>
        <v>22</v>
      </c>
      <c r="J93" s="63">
        <v>7</v>
      </c>
      <c r="K93" s="63">
        <f>ROUNDDOWN((H93*0.3*0.7),0)</f>
        <v>15</v>
      </c>
      <c r="L93" s="66" t="e">
        <f>IF(#REF!=I93,"YES","NO")</f>
        <v>#REF!</v>
      </c>
      <c r="M93" s="66" t="s">
        <v>218</v>
      </c>
      <c r="N93" s="67"/>
      <c r="O93" s="67"/>
      <c r="P93" s="68"/>
    </row>
    <row r="94" spans="1:53" ht="33" x14ac:dyDescent="0.3">
      <c r="A94" s="64">
        <v>90</v>
      </c>
      <c r="B94" s="66" t="s">
        <v>24</v>
      </c>
      <c r="C94" s="73" t="s">
        <v>124</v>
      </c>
      <c r="D94" s="54" t="s">
        <v>129</v>
      </c>
      <c r="E94" s="74"/>
      <c r="F94" s="74"/>
      <c r="G94" s="55">
        <f t="shared" si="11"/>
        <v>90</v>
      </c>
      <c r="H94" s="55">
        <v>69</v>
      </c>
      <c r="I94" s="55">
        <f t="shared" si="12"/>
        <v>21</v>
      </c>
      <c r="J94" s="63">
        <v>7</v>
      </c>
      <c r="K94" s="63">
        <f>ROUNDDOWN((H94*0.3*0.7),0)</f>
        <v>14</v>
      </c>
      <c r="L94" s="66" t="e">
        <f>IF(#REF!=I94,"YES","NO")</f>
        <v>#REF!</v>
      </c>
      <c r="M94" s="66" t="s">
        <v>218</v>
      </c>
      <c r="N94" s="67"/>
      <c r="O94" s="67"/>
      <c r="P94" s="68"/>
    </row>
    <row r="95" spans="1:53" ht="33" x14ac:dyDescent="0.3">
      <c r="A95" s="37">
        <v>91</v>
      </c>
      <c r="B95" s="21" t="s">
        <v>24</v>
      </c>
      <c r="C95" s="58" t="s">
        <v>124</v>
      </c>
      <c r="D95" s="39" t="s">
        <v>130</v>
      </c>
      <c r="E95" s="53"/>
      <c r="F95" s="53"/>
      <c r="G95" s="32">
        <f t="shared" si="11"/>
        <v>92</v>
      </c>
      <c r="H95" s="32">
        <v>71</v>
      </c>
      <c r="I95" s="32">
        <f t="shared" si="12"/>
        <v>21</v>
      </c>
      <c r="J95" s="33">
        <f t="shared" si="14"/>
        <v>6</v>
      </c>
      <c r="K95" s="33">
        <v>15</v>
      </c>
      <c r="L95" s="21" t="e">
        <f>IF(#REF!=I95,"YES","NO")</f>
        <v>#REF!</v>
      </c>
      <c r="M95" s="21"/>
      <c r="N95" s="17"/>
      <c r="O95" s="17"/>
      <c r="P95" s="18"/>
    </row>
    <row r="96" spans="1:53" ht="33" x14ac:dyDescent="0.3">
      <c r="A96" s="64">
        <v>92</v>
      </c>
      <c r="B96" s="66" t="s">
        <v>24</v>
      </c>
      <c r="C96" s="75" t="s">
        <v>131</v>
      </c>
      <c r="D96" s="54" t="s">
        <v>132</v>
      </c>
      <c r="E96" s="74"/>
      <c r="F96" s="74"/>
      <c r="G96" s="55">
        <f t="shared" si="11"/>
        <v>33</v>
      </c>
      <c r="H96" s="55">
        <v>25</v>
      </c>
      <c r="I96" s="55">
        <f t="shared" si="12"/>
        <v>8</v>
      </c>
      <c r="J96" s="63">
        <v>3</v>
      </c>
      <c r="K96" s="63">
        <f t="shared" ref="K96:K101" si="15">ROUNDDOWN((H96*0.3*0.7),0)</f>
        <v>5</v>
      </c>
      <c r="L96" s="66" t="e">
        <f>IF(#REF!=I96,"YES","NO")</f>
        <v>#REF!</v>
      </c>
      <c r="M96" s="66" t="s">
        <v>218</v>
      </c>
      <c r="N96" s="67"/>
      <c r="O96" s="67"/>
      <c r="P96" s="68"/>
    </row>
    <row r="97" spans="1:16" ht="31.5" customHeight="1" x14ac:dyDescent="0.3">
      <c r="A97" s="37">
        <v>93</v>
      </c>
      <c r="B97" s="21" t="s">
        <v>24</v>
      </c>
      <c r="C97" s="48" t="s">
        <v>131</v>
      </c>
      <c r="D97" s="39" t="s">
        <v>133</v>
      </c>
      <c r="E97" s="53"/>
      <c r="F97" s="53"/>
      <c r="G97" s="32">
        <f t="shared" si="11"/>
        <v>44</v>
      </c>
      <c r="H97" s="32">
        <v>34</v>
      </c>
      <c r="I97" s="32">
        <f t="shared" si="12"/>
        <v>10</v>
      </c>
      <c r="J97" s="33">
        <f t="shared" si="14"/>
        <v>3</v>
      </c>
      <c r="K97" s="33">
        <f t="shared" si="15"/>
        <v>7</v>
      </c>
      <c r="L97" s="21" t="e">
        <f>IF(#REF!=I97,"YES","NO")</f>
        <v>#REF!</v>
      </c>
      <c r="M97" s="21"/>
      <c r="N97" s="17"/>
      <c r="O97" s="17"/>
      <c r="P97" s="18"/>
    </row>
    <row r="98" spans="1:16" ht="33" customHeight="1" x14ac:dyDescent="0.3">
      <c r="A98" s="37">
        <v>94</v>
      </c>
      <c r="B98" s="21" t="s">
        <v>24</v>
      </c>
      <c r="C98" s="48" t="s">
        <v>131</v>
      </c>
      <c r="D98" s="39" t="s">
        <v>134</v>
      </c>
      <c r="E98" s="39"/>
      <c r="F98" s="39"/>
      <c r="G98" s="32">
        <f t="shared" si="11"/>
        <v>39</v>
      </c>
      <c r="H98" s="32">
        <v>30</v>
      </c>
      <c r="I98" s="32">
        <f t="shared" si="12"/>
        <v>9</v>
      </c>
      <c r="J98" s="33">
        <v>3</v>
      </c>
      <c r="K98" s="33">
        <f t="shared" si="15"/>
        <v>6</v>
      </c>
      <c r="L98" s="21" t="e">
        <f>IF(#REF!=I98,"YES","NO")</f>
        <v>#REF!</v>
      </c>
      <c r="M98" s="21"/>
      <c r="N98" s="17"/>
      <c r="O98" s="17"/>
      <c r="P98" s="18"/>
    </row>
    <row r="99" spans="1:16" ht="30.75" customHeight="1" x14ac:dyDescent="0.3">
      <c r="A99" s="37">
        <v>95</v>
      </c>
      <c r="B99" s="21" t="s">
        <v>24</v>
      </c>
      <c r="C99" s="48" t="s">
        <v>131</v>
      </c>
      <c r="D99" s="39" t="s">
        <v>135</v>
      </c>
      <c r="E99" s="39"/>
      <c r="F99" s="39"/>
      <c r="G99" s="32">
        <f t="shared" si="11"/>
        <v>39</v>
      </c>
      <c r="H99" s="32">
        <v>30</v>
      </c>
      <c r="I99" s="32">
        <f t="shared" si="12"/>
        <v>9</v>
      </c>
      <c r="J99" s="33">
        <v>3</v>
      </c>
      <c r="K99" s="33">
        <f t="shared" si="15"/>
        <v>6</v>
      </c>
      <c r="L99" s="21" t="e">
        <f>IF(#REF!=I99,"YES","NO")</f>
        <v>#REF!</v>
      </c>
      <c r="M99" s="21"/>
      <c r="N99" s="17"/>
      <c r="O99" s="17"/>
      <c r="P99" s="18"/>
    </row>
    <row r="100" spans="1:16" ht="30" customHeight="1" x14ac:dyDescent="0.3">
      <c r="A100" s="64">
        <v>96</v>
      </c>
      <c r="B100" s="66" t="s">
        <v>24</v>
      </c>
      <c r="C100" s="75" t="s">
        <v>131</v>
      </c>
      <c r="D100" s="54" t="s">
        <v>136</v>
      </c>
      <c r="E100" s="54"/>
      <c r="F100" s="54"/>
      <c r="G100" s="55">
        <f t="shared" si="11"/>
        <v>29</v>
      </c>
      <c r="H100" s="55">
        <v>22</v>
      </c>
      <c r="I100" s="55">
        <f t="shared" si="12"/>
        <v>7</v>
      </c>
      <c r="J100" s="63">
        <v>2</v>
      </c>
      <c r="K100" s="63">
        <v>5</v>
      </c>
      <c r="L100" s="66" t="e">
        <f>IF(#REF!=I100,"YES","NO")</f>
        <v>#REF!</v>
      </c>
      <c r="M100" s="66" t="s">
        <v>218</v>
      </c>
      <c r="N100" s="67"/>
      <c r="O100" s="67"/>
      <c r="P100" s="68"/>
    </row>
    <row r="101" spans="1:16" ht="28.5" customHeight="1" x14ac:dyDescent="0.3">
      <c r="A101" s="64">
        <v>97</v>
      </c>
      <c r="B101" s="66" t="s">
        <v>24</v>
      </c>
      <c r="C101" s="75" t="s">
        <v>131</v>
      </c>
      <c r="D101" s="54" t="s">
        <v>137</v>
      </c>
      <c r="E101" s="71"/>
      <c r="F101" s="71"/>
      <c r="G101" s="55">
        <f t="shared" ref="G101" si="16">SUM(H101,I101)</f>
        <v>34</v>
      </c>
      <c r="H101" s="55">
        <v>26</v>
      </c>
      <c r="I101" s="55">
        <f t="shared" ref="I101" si="17">SUM(J101:K101)</f>
        <v>8</v>
      </c>
      <c r="J101" s="63">
        <v>3</v>
      </c>
      <c r="K101" s="63">
        <f t="shared" si="15"/>
        <v>5</v>
      </c>
      <c r="L101" s="66" t="e">
        <f>IF(#REF!=I101,"YES","NO")</f>
        <v>#REF!</v>
      </c>
      <c r="M101" s="66" t="s">
        <v>218</v>
      </c>
      <c r="N101" s="67"/>
      <c r="O101" s="67"/>
      <c r="P101" s="68"/>
    </row>
    <row r="1048344" spans="5:5" x14ac:dyDescent="0.3">
      <c r="E1048344" s="24"/>
    </row>
  </sheetData>
  <autoFilter ref="A4:L101" xr:uid="{00000000-0009-0000-0000-000001000000}"/>
  <mergeCells count="10">
    <mergeCell ref="M3:M4"/>
    <mergeCell ref="N3:P4"/>
    <mergeCell ref="A1:K1"/>
    <mergeCell ref="A3:A4"/>
    <mergeCell ref="B3:B4"/>
    <mergeCell ref="C3:C4"/>
    <mergeCell ref="D3:D4"/>
    <mergeCell ref="E3:E4"/>
    <mergeCell ref="F3:F4"/>
    <mergeCell ref="G3:K3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T1048304"/>
  <sheetViews>
    <sheetView zoomScale="85" zoomScaleNormal="85" workbookViewId="0">
      <pane ySplit="5" topLeftCell="A6" activePane="bottomLeft" state="frozen"/>
      <selection pane="bottomLeft" activeCell="A4" sqref="A4:A5"/>
    </sheetView>
  </sheetViews>
  <sheetFormatPr defaultColWidth="9" defaultRowHeight="16.5" x14ac:dyDescent="0.3"/>
  <cols>
    <col min="1" max="1" width="10" style="3" bestFit="1" customWidth="1"/>
    <col min="2" max="2" width="10.5" style="1" bestFit="1" customWidth="1"/>
    <col min="3" max="3" width="21.5" style="1" customWidth="1"/>
    <col min="4" max="4" width="41.625" style="1" customWidth="1"/>
    <col min="5" max="5" width="10.125" style="1" customWidth="1"/>
    <col min="6" max="6" width="14.75" style="1" customWidth="1"/>
    <col min="7" max="7" width="15.375" style="1" customWidth="1"/>
    <col min="8" max="8" width="18.625" style="6" bestFit="1" customWidth="1"/>
    <col min="9" max="10" width="18.625" style="1" customWidth="1"/>
    <col min="11" max="11" width="13.75" style="1" customWidth="1"/>
    <col min="12" max="12" width="9" style="6" hidden="1" customWidth="1"/>
    <col min="13" max="13" width="52.75" style="1" customWidth="1"/>
    <col min="14" max="15" width="9" style="1" customWidth="1"/>
    <col min="16" max="16" width="9.875" style="1" customWidth="1"/>
    <col min="17" max="16384" width="9" style="1"/>
  </cols>
  <sheetData>
    <row r="1" spans="1:19" ht="25.5" x14ac:dyDescent="0.3">
      <c r="A1" s="81" t="s">
        <v>140</v>
      </c>
      <c r="B1" s="81"/>
      <c r="C1" s="81"/>
      <c r="D1" s="81"/>
      <c r="E1" s="81"/>
      <c r="F1" s="81"/>
      <c r="G1" s="81"/>
      <c r="H1" s="82"/>
      <c r="I1" s="81"/>
      <c r="J1" s="81"/>
      <c r="K1" s="81"/>
    </row>
    <row r="2" spans="1:19" ht="6.75" customHeight="1" x14ac:dyDescent="0.3">
      <c r="A2" s="97"/>
      <c r="B2" s="97"/>
      <c r="C2" s="97"/>
      <c r="D2" s="97"/>
      <c r="E2" s="97"/>
      <c r="F2" s="97"/>
      <c r="G2" s="97"/>
      <c r="H2" s="98"/>
      <c r="I2" s="97"/>
      <c r="J2" s="97"/>
      <c r="K2" s="97"/>
    </row>
    <row r="3" spans="1:19" ht="17.25" thickBot="1" x14ac:dyDescent="0.35">
      <c r="H3" s="8">
        <v>1100</v>
      </c>
      <c r="I3" s="8">
        <v>1306</v>
      </c>
      <c r="J3" s="8">
        <v>698</v>
      </c>
      <c r="K3" s="8">
        <v>800</v>
      </c>
      <c r="L3" s="8">
        <v>720</v>
      </c>
    </row>
    <row r="4" spans="1:19" ht="24" customHeight="1" thickBot="1" x14ac:dyDescent="0.35">
      <c r="A4" s="83" t="s">
        <v>0</v>
      </c>
      <c r="B4" s="93" t="s">
        <v>1</v>
      </c>
      <c r="C4" s="85" t="s">
        <v>2</v>
      </c>
      <c r="D4" s="87" t="s">
        <v>3</v>
      </c>
      <c r="E4" s="87" t="s">
        <v>17</v>
      </c>
      <c r="F4" s="87" t="s">
        <v>18</v>
      </c>
      <c r="G4" s="90" t="s">
        <v>6</v>
      </c>
      <c r="H4" s="91"/>
      <c r="I4" s="90"/>
      <c r="J4" s="90"/>
      <c r="K4" s="92"/>
      <c r="L4" s="23"/>
      <c r="M4" s="79" t="s">
        <v>16</v>
      </c>
      <c r="N4" s="95"/>
      <c r="O4" s="96"/>
      <c r="P4" s="96"/>
      <c r="Q4" s="96"/>
      <c r="R4" s="96"/>
      <c r="S4" s="96"/>
    </row>
    <row r="5" spans="1:19" ht="45.75" customHeight="1" x14ac:dyDescent="0.3">
      <c r="A5" s="84"/>
      <c r="B5" s="94"/>
      <c r="C5" s="86"/>
      <c r="D5" s="88"/>
      <c r="E5" s="88"/>
      <c r="F5" s="89"/>
      <c r="G5" s="9" t="s">
        <v>5</v>
      </c>
      <c r="H5" s="10" t="s">
        <v>4</v>
      </c>
      <c r="I5" s="12" t="s">
        <v>10</v>
      </c>
      <c r="J5" s="13" t="s">
        <v>7</v>
      </c>
      <c r="K5" s="28" t="s">
        <v>8</v>
      </c>
      <c r="L5" s="23"/>
      <c r="M5" s="80"/>
      <c r="N5" s="15"/>
      <c r="O5" s="16"/>
      <c r="P5" s="16"/>
      <c r="Q5" s="16"/>
      <c r="R5" s="16"/>
      <c r="S5" s="25"/>
    </row>
    <row r="6" spans="1:19" s="4" customFormat="1" ht="30" customHeight="1" x14ac:dyDescent="0.3">
      <c r="A6" s="37">
        <v>1</v>
      </c>
      <c r="B6" s="21" t="s">
        <v>12</v>
      </c>
      <c r="C6" s="21" t="s">
        <v>34</v>
      </c>
      <c r="D6" s="39" t="s">
        <v>35</v>
      </c>
      <c r="E6" s="39"/>
      <c r="F6" s="39"/>
      <c r="G6" s="32">
        <f t="shared" ref="G6:G48" si="0">SUM(H6,I6)</f>
        <v>608</v>
      </c>
      <c r="H6" s="32">
        <v>380</v>
      </c>
      <c r="I6" s="32">
        <f>SUM(J6:K6)</f>
        <v>228</v>
      </c>
      <c r="J6" s="33">
        <f>ROUNDDOWN((H6*0.6*0.3),0)</f>
        <v>68</v>
      </c>
      <c r="K6" s="33">
        <v>160</v>
      </c>
      <c r="L6" s="21" t="e">
        <f>IF(#REF!=I6,"YES","NO")</f>
        <v>#REF!</v>
      </c>
      <c r="M6" s="43"/>
      <c r="N6" s="17"/>
      <c r="O6" s="17"/>
      <c r="P6" s="18"/>
    </row>
    <row r="7" spans="1:19" s="4" customFormat="1" ht="30" customHeight="1" x14ac:dyDescent="0.3">
      <c r="A7" s="37">
        <v>2</v>
      </c>
      <c r="B7" s="21" t="s">
        <v>12</v>
      </c>
      <c r="C7" s="21" t="s">
        <v>34</v>
      </c>
      <c r="D7" s="39" t="s">
        <v>141</v>
      </c>
      <c r="E7" s="39"/>
      <c r="F7" s="39"/>
      <c r="G7" s="32">
        <f t="shared" si="0"/>
        <v>608</v>
      </c>
      <c r="H7" s="32">
        <v>380</v>
      </c>
      <c r="I7" s="32">
        <f t="shared" ref="I7:I19" si="1">SUM(J7:K7)</f>
        <v>228</v>
      </c>
      <c r="J7" s="33">
        <f>ROUNDDOWN((H7*0.6*0.3),0)</f>
        <v>68</v>
      </c>
      <c r="K7" s="33">
        <v>160</v>
      </c>
      <c r="L7" s="21" t="e">
        <f>IF(#REF!=I7,"YES","NO")</f>
        <v>#REF!</v>
      </c>
      <c r="M7" s="43"/>
      <c r="N7" s="17"/>
      <c r="O7" s="17"/>
      <c r="P7" s="18"/>
    </row>
    <row r="8" spans="1:19" s="5" customFormat="1" ht="30" customHeight="1" x14ac:dyDescent="0.3">
      <c r="A8" s="37">
        <v>3</v>
      </c>
      <c r="B8" s="21" t="s">
        <v>142</v>
      </c>
      <c r="C8" s="21" t="s">
        <v>143</v>
      </c>
      <c r="D8" s="39" t="s">
        <v>144</v>
      </c>
      <c r="E8" s="39"/>
      <c r="F8" s="39"/>
      <c r="G8" s="32">
        <f t="shared" si="0"/>
        <v>1610</v>
      </c>
      <c r="H8" s="32">
        <v>1150</v>
      </c>
      <c r="I8" s="32">
        <f t="shared" si="1"/>
        <v>460</v>
      </c>
      <c r="J8" s="33">
        <f>ROUNDDOWN((H8*0.4*0.3),0)</f>
        <v>138</v>
      </c>
      <c r="K8" s="33">
        <f t="shared" ref="K8:K48" si="2">ROUNDDOWN((H8*0.4*0.7),0)</f>
        <v>322</v>
      </c>
      <c r="L8" s="21" t="e">
        <f>IF(#REF!=I8,"YES","NO")</f>
        <v>#REF!</v>
      </c>
      <c r="M8" s="43"/>
      <c r="N8" s="17"/>
      <c r="O8" s="17"/>
      <c r="P8" s="18"/>
    </row>
    <row r="9" spans="1:19" s="4" customFormat="1" ht="30" customHeight="1" x14ac:dyDescent="0.3">
      <c r="A9" s="37">
        <v>4</v>
      </c>
      <c r="B9" s="21" t="s">
        <v>142</v>
      </c>
      <c r="C9" s="21" t="s">
        <v>143</v>
      </c>
      <c r="D9" s="39" t="s">
        <v>145</v>
      </c>
      <c r="E9" s="39"/>
      <c r="F9" s="39"/>
      <c r="G9" s="32">
        <f t="shared" si="0"/>
        <v>1610</v>
      </c>
      <c r="H9" s="32">
        <v>1150</v>
      </c>
      <c r="I9" s="32">
        <f t="shared" si="1"/>
        <v>460</v>
      </c>
      <c r="J9" s="33">
        <f>ROUNDDOWN((H9*0.4*0.3),0)</f>
        <v>138</v>
      </c>
      <c r="K9" s="33">
        <f t="shared" si="2"/>
        <v>322</v>
      </c>
      <c r="L9" s="21" t="e">
        <f>IF(#REF!=I9,"YES","NO")</f>
        <v>#REF!</v>
      </c>
      <c r="M9" s="43"/>
      <c r="N9" s="17"/>
      <c r="O9" s="17"/>
      <c r="P9" s="18"/>
    </row>
    <row r="10" spans="1:19" s="4" customFormat="1" ht="30" customHeight="1" x14ac:dyDescent="0.3">
      <c r="A10" s="37">
        <v>5</v>
      </c>
      <c r="B10" s="21" t="s">
        <v>142</v>
      </c>
      <c r="C10" s="21" t="s">
        <v>143</v>
      </c>
      <c r="D10" s="45" t="s">
        <v>146</v>
      </c>
      <c r="E10" s="41"/>
      <c r="F10" s="41"/>
      <c r="G10" s="32">
        <f t="shared" si="0"/>
        <v>1400</v>
      </c>
      <c r="H10" s="32">
        <v>1000</v>
      </c>
      <c r="I10" s="32">
        <f t="shared" si="1"/>
        <v>400</v>
      </c>
      <c r="J10" s="33">
        <f>ROUNDDOWN((H10*0.4*0.3),0)</f>
        <v>120</v>
      </c>
      <c r="K10" s="33">
        <f t="shared" si="2"/>
        <v>280</v>
      </c>
      <c r="L10" s="21" t="e">
        <f>IF(#REF!=I10,"YES","NO")</f>
        <v>#REF!</v>
      </c>
      <c r="M10" s="43"/>
      <c r="N10" s="17"/>
      <c r="O10" s="17"/>
      <c r="P10" s="18"/>
    </row>
    <row r="11" spans="1:19" s="4" customFormat="1" ht="30" customHeight="1" x14ac:dyDescent="0.3">
      <c r="A11" s="37">
        <v>6</v>
      </c>
      <c r="B11" s="21" t="s">
        <v>142</v>
      </c>
      <c r="C11" s="21" t="s">
        <v>143</v>
      </c>
      <c r="D11" s="39" t="s">
        <v>147</v>
      </c>
      <c r="E11" s="41"/>
      <c r="F11" s="41"/>
      <c r="G11" s="32">
        <f t="shared" si="0"/>
        <v>1400</v>
      </c>
      <c r="H11" s="32">
        <v>1000</v>
      </c>
      <c r="I11" s="32">
        <f t="shared" si="1"/>
        <v>400</v>
      </c>
      <c r="J11" s="33">
        <f>ROUNDDOWN((H11*0.4*0.3),0)</f>
        <v>120</v>
      </c>
      <c r="K11" s="33">
        <f t="shared" si="2"/>
        <v>280</v>
      </c>
      <c r="L11" s="21" t="e">
        <f>IF(#REF!=I11,"YES","NO")</f>
        <v>#REF!</v>
      </c>
      <c r="M11" s="43"/>
      <c r="N11" s="17"/>
      <c r="O11" s="17"/>
      <c r="P11" s="18"/>
      <c r="Q11" s="31"/>
    </row>
    <row r="12" spans="1:19" s="4" customFormat="1" ht="30" customHeight="1" x14ac:dyDescent="0.3">
      <c r="A12" s="37">
        <v>7</v>
      </c>
      <c r="B12" s="21" t="s">
        <v>142</v>
      </c>
      <c r="C12" s="21" t="s">
        <v>148</v>
      </c>
      <c r="D12" s="39" t="s">
        <v>149</v>
      </c>
      <c r="E12" s="39"/>
      <c r="F12" s="39"/>
      <c r="G12" s="32">
        <f t="shared" si="0"/>
        <v>481</v>
      </c>
      <c r="H12" s="32">
        <v>344</v>
      </c>
      <c r="I12" s="32">
        <f t="shared" si="1"/>
        <v>137</v>
      </c>
      <c r="J12" s="33">
        <f>ROUNDDOWN((H12*0.4*0.3),0)</f>
        <v>41</v>
      </c>
      <c r="K12" s="33">
        <f t="shared" si="2"/>
        <v>96</v>
      </c>
      <c r="L12" s="21" t="e">
        <f>IF(#REF!=I12,"YES","NO")</f>
        <v>#REF!</v>
      </c>
      <c r="M12" s="43"/>
      <c r="N12" s="17"/>
      <c r="O12" s="17"/>
      <c r="P12" s="18"/>
      <c r="Q12" s="31"/>
    </row>
    <row r="13" spans="1:19" s="4" customFormat="1" ht="30" customHeight="1" x14ac:dyDescent="0.3">
      <c r="A13" s="37">
        <v>8</v>
      </c>
      <c r="B13" s="21" t="s">
        <v>142</v>
      </c>
      <c r="C13" s="21" t="s">
        <v>148</v>
      </c>
      <c r="D13" s="39" t="s">
        <v>150</v>
      </c>
      <c r="E13" s="40"/>
      <c r="F13" s="41"/>
      <c r="G13" s="32">
        <f t="shared" si="0"/>
        <v>487</v>
      </c>
      <c r="H13" s="32">
        <v>348</v>
      </c>
      <c r="I13" s="32">
        <f t="shared" si="1"/>
        <v>139</v>
      </c>
      <c r="J13" s="33">
        <v>42</v>
      </c>
      <c r="K13" s="33">
        <f t="shared" si="2"/>
        <v>97</v>
      </c>
      <c r="L13" s="21" t="e">
        <f>IF(#REF!=I13,"YES","NO")</f>
        <v>#REF!</v>
      </c>
      <c r="M13" s="43"/>
      <c r="N13" s="17"/>
      <c r="O13" s="17"/>
      <c r="P13" s="18"/>
      <c r="Q13" s="31"/>
    </row>
    <row r="14" spans="1:19" s="4" customFormat="1" ht="30" customHeight="1" x14ac:dyDescent="0.3">
      <c r="A14" s="37">
        <v>9</v>
      </c>
      <c r="B14" s="21" t="s">
        <v>142</v>
      </c>
      <c r="C14" s="21" t="s">
        <v>148</v>
      </c>
      <c r="D14" s="39" t="s">
        <v>151</v>
      </c>
      <c r="E14" s="40"/>
      <c r="F14" s="41"/>
      <c r="G14" s="32">
        <f t="shared" si="0"/>
        <v>497</v>
      </c>
      <c r="H14" s="32">
        <v>355</v>
      </c>
      <c r="I14" s="32">
        <f t="shared" si="1"/>
        <v>142</v>
      </c>
      <c r="J14" s="33">
        <v>43</v>
      </c>
      <c r="K14" s="33">
        <f t="shared" si="2"/>
        <v>99</v>
      </c>
      <c r="L14" s="21" t="e">
        <f>IF(#REF!=I14,"YES","NO")</f>
        <v>#REF!</v>
      </c>
      <c r="M14" s="43"/>
      <c r="N14" s="17"/>
      <c r="O14" s="17"/>
      <c r="P14" s="18"/>
      <c r="Q14" s="31"/>
    </row>
    <row r="15" spans="1:19" s="4" customFormat="1" ht="30" customHeight="1" x14ac:dyDescent="0.3">
      <c r="A15" s="37">
        <v>10</v>
      </c>
      <c r="B15" s="21" t="s">
        <v>142</v>
      </c>
      <c r="C15" s="21" t="s">
        <v>148</v>
      </c>
      <c r="D15" s="39" t="s">
        <v>152</v>
      </c>
      <c r="E15" s="39"/>
      <c r="F15" s="39"/>
      <c r="G15" s="32">
        <f t="shared" si="0"/>
        <v>436</v>
      </c>
      <c r="H15" s="32">
        <v>312</v>
      </c>
      <c r="I15" s="32">
        <f t="shared" si="1"/>
        <v>124</v>
      </c>
      <c r="J15" s="33">
        <f>ROUNDDOWN((H15*0.4*0.3),0)</f>
        <v>37</v>
      </c>
      <c r="K15" s="33">
        <f t="shared" si="2"/>
        <v>87</v>
      </c>
      <c r="L15" s="21" t="e">
        <f>IF(#REF!=I15,"YES","NO")</f>
        <v>#REF!</v>
      </c>
      <c r="M15" s="43"/>
      <c r="N15" s="17"/>
      <c r="O15" s="17"/>
      <c r="P15" s="18"/>
    </row>
    <row r="16" spans="1:19" s="4" customFormat="1" ht="30" customHeight="1" x14ac:dyDescent="0.3">
      <c r="A16" s="37">
        <v>11</v>
      </c>
      <c r="B16" s="21" t="s">
        <v>142</v>
      </c>
      <c r="C16" s="21" t="s">
        <v>148</v>
      </c>
      <c r="D16" s="39" t="s">
        <v>153</v>
      </c>
      <c r="E16" s="39"/>
      <c r="F16" s="39"/>
      <c r="G16" s="32">
        <f t="shared" si="0"/>
        <v>439</v>
      </c>
      <c r="H16" s="32">
        <v>314</v>
      </c>
      <c r="I16" s="32">
        <f t="shared" si="1"/>
        <v>125</v>
      </c>
      <c r="J16" s="33">
        <v>38</v>
      </c>
      <c r="K16" s="33">
        <f t="shared" si="2"/>
        <v>87</v>
      </c>
      <c r="L16" s="21" t="e">
        <f>IF(#REF!=I16,"YES","NO")</f>
        <v>#REF!</v>
      </c>
      <c r="M16" s="43"/>
      <c r="N16" s="17"/>
      <c r="O16" s="17"/>
      <c r="P16" s="18"/>
    </row>
    <row r="17" spans="1:19" s="4" customFormat="1" ht="30" customHeight="1" x14ac:dyDescent="0.3">
      <c r="A17" s="37">
        <v>12</v>
      </c>
      <c r="B17" s="38" t="s">
        <v>154</v>
      </c>
      <c r="C17" s="21" t="s">
        <v>94</v>
      </c>
      <c r="D17" s="39" t="s">
        <v>155</v>
      </c>
      <c r="E17" s="39"/>
      <c r="F17" s="39"/>
      <c r="G17" s="32">
        <f t="shared" si="0"/>
        <v>1355</v>
      </c>
      <c r="H17" s="32">
        <v>968</v>
      </c>
      <c r="I17" s="32">
        <f>SUM(J17:K17)</f>
        <v>387</v>
      </c>
      <c r="J17" s="33">
        <f>ROUNDDOWN((H17*0.4*0.3),0)</f>
        <v>116</v>
      </c>
      <c r="K17" s="33">
        <f t="shared" si="2"/>
        <v>271</v>
      </c>
      <c r="L17" s="21" t="e">
        <f>IF(#REF!=I17,"YES","NO")</f>
        <v>#REF!</v>
      </c>
      <c r="M17" s="43"/>
      <c r="N17" s="17"/>
      <c r="O17" s="17"/>
      <c r="P17" s="18"/>
    </row>
    <row r="18" spans="1:19" s="4" customFormat="1" ht="30" customHeight="1" x14ac:dyDescent="0.3">
      <c r="A18" s="37">
        <v>13</v>
      </c>
      <c r="B18" s="38" t="s">
        <v>154</v>
      </c>
      <c r="C18" s="21" t="s">
        <v>94</v>
      </c>
      <c r="D18" s="39" t="s">
        <v>156</v>
      </c>
      <c r="E18" s="46"/>
      <c r="F18" s="46"/>
      <c r="G18" s="32">
        <f t="shared" si="0"/>
        <v>1092</v>
      </c>
      <c r="H18" s="32">
        <v>780</v>
      </c>
      <c r="I18" s="32">
        <f t="shared" si="1"/>
        <v>312</v>
      </c>
      <c r="J18" s="33">
        <v>94</v>
      </c>
      <c r="K18" s="33">
        <f t="shared" si="2"/>
        <v>218</v>
      </c>
      <c r="L18" s="21" t="e">
        <f>IF(#REF!=I18,"YES","NO")</f>
        <v>#REF!</v>
      </c>
      <c r="M18" s="43"/>
      <c r="N18" s="17"/>
      <c r="O18" s="17"/>
      <c r="P18" s="18"/>
    </row>
    <row r="19" spans="1:19" s="4" customFormat="1" ht="30" customHeight="1" x14ac:dyDescent="0.3">
      <c r="A19" s="37">
        <v>14</v>
      </c>
      <c r="B19" s="38" t="s">
        <v>154</v>
      </c>
      <c r="C19" s="21" t="s">
        <v>94</v>
      </c>
      <c r="D19" s="39" t="s">
        <v>157</v>
      </c>
      <c r="E19" s="46"/>
      <c r="F19" s="46"/>
      <c r="G19" s="32">
        <f t="shared" si="0"/>
        <v>1092</v>
      </c>
      <c r="H19" s="32">
        <v>780</v>
      </c>
      <c r="I19" s="32">
        <f t="shared" si="1"/>
        <v>312</v>
      </c>
      <c r="J19" s="33">
        <v>94</v>
      </c>
      <c r="K19" s="33">
        <f t="shared" si="2"/>
        <v>218</v>
      </c>
      <c r="L19" s="21" t="e">
        <f>IF(#REF!=I19,"YES","NO")</f>
        <v>#REF!</v>
      </c>
      <c r="M19" s="43"/>
      <c r="N19" s="17"/>
      <c r="O19" s="17"/>
      <c r="P19" s="18"/>
    </row>
    <row r="20" spans="1:19" s="4" customFormat="1" ht="30" customHeight="1" x14ac:dyDescent="0.3">
      <c r="A20" s="37">
        <v>15</v>
      </c>
      <c r="B20" s="38" t="s">
        <v>154</v>
      </c>
      <c r="C20" s="21" t="s">
        <v>94</v>
      </c>
      <c r="D20" s="39" t="s">
        <v>158</v>
      </c>
      <c r="E20" s="46"/>
      <c r="F20" s="46"/>
      <c r="G20" s="32">
        <f t="shared" si="0"/>
        <v>1092</v>
      </c>
      <c r="H20" s="32">
        <v>780</v>
      </c>
      <c r="I20" s="32">
        <f t="shared" ref="I20:I48" si="3">SUM(J20:K20)</f>
        <v>312</v>
      </c>
      <c r="J20" s="33">
        <v>94</v>
      </c>
      <c r="K20" s="33">
        <f t="shared" si="2"/>
        <v>218</v>
      </c>
      <c r="L20" s="21" t="e">
        <f>IF(#REF!=I20,"YES","NO")</f>
        <v>#REF!</v>
      </c>
      <c r="M20" s="43"/>
      <c r="N20" s="17"/>
      <c r="O20" s="17"/>
      <c r="P20" s="18"/>
    </row>
    <row r="21" spans="1:19" s="4" customFormat="1" ht="30" customHeight="1" x14ac:dyDescent="0.3">
      <c r="A21" s="37">
        <v>16</v>
      </c>
      <c r="B21" s="38" t="s">
        <v>154</v>
      </c>
      <c r="C21" s="21" t="s">
        <v>94</v>
      </c>
      <c r="D21" s="46" t="s">
        <v>159</v>
      </c>
      <c r="E21" s="46"/>
      <c r="F21" s="46"/>
      <c r="G21" s="32">
        <f t="shared" si="0"/>
        <v>1092</v>
      </c>
      <c r="H21" s="32">
        <v>780</v>
      </c>
      <c r="I21" s="32">
        <f t="shared" si="3"/>
        <v>312</v>
      </c>
      <c r="J21" s="33">
        <v>94</v>
      </c>
      <c r="K21" s="33">
        <f t="shared" si="2"/>
        <v>218</v>
      </c>
      <c r="L21" s="21" t="e">
        <f>IF(#REF!=I21,"YES","NO")</f>
        <v>#REF!</v>
      </c>
      <c r="M21" s="43"/>
      <c r="N21" s="17"/>
      <c r="O21" s="17"/>
      <c r="P21" s="18"/>
      <c r="R21" s="29"/>
      <c r="S21" s="29"/>
    </row>
    <row r="22" spans="1:19" s="4" customFormat="1" ht="30" customHeight="1" x14ac:dyDescent="0.3">
      <c r="A22" s="37">
        <v>17</v>
      </c>
      <c r="B22" s="38" t="s">
        <v>154</v>
      </c>
      <c r="C22" s="21" t="s">
        <v>94</v>
      </c>
      <c r="D22" s="46" t="s">
        <v>160</v>
      </c>
      <c r="E22" s="46"/>
      <c r="F22" s="46"/>
      <c r="G22" s="32">
        <f t="shared" si="0"/>
        <v>1092</v>
      </c>
      <c r="H22" s="32">
        <v>780</v>
      </c>
      <c r="I22" s="32">
        <f t="shared" si="3"/>
        <v>312</v>
      </c>
      <c r="J22" s="33">
        <v>94</v>
      </c>
      <c r="K22" s="33">
        <f t="shared" si="2"/>
        <v>218</v>
      </c>
      <c r="L22" s="21" t="e">
        <f>IF(#REF!=I22,"YES","NO")</f>
        <v>#REF!</v>
      </c>
      <c r="M22" s="43"/>
      <c r="N22" s="17"/>
      <c r="O22" s="17"/>
      <c r="P22" s="18"/>
    </row>
    <row r="23" spans="1:19" s="4" customFormat="1" ht="30" customHeight="1" x14ac:dyDescent="0.3">
      <c r="A23" s="37">
        <v>18</v>
      </c>
      <c r="B23" s="38" t="s">
        <v>154</v>
      </c>
      <c r="C23" s="21" t="s">
        <v>94</v>
      </c>
      <c r="D23" s="46" t="s">
        <v>161</v>
      </c>
      <c r="E23" s="46"/>
      <c r="F23" s="46"/>
      <c r="G23" s="32">
        <f t="shared" si="0"/>
        <v>1092</v>
      </c>
      <c r="H23" s="32">
        <v>780</v>
      </c>
      <c r="I23" s="32">
        <f t="shared" si="3"/>
        <v>312</v>
      </c>
      <c r="J23" s="33">
        <v>94</v>
      </c>
      <c r="K23" s="33">
        <f t="shared" si="2"/>
        <v>218</v>
      </c>
      <c r="L23" s="21" t="e">
        <f>IF(#REF!=I23,"YES","NO")</f>
        <v>#REF!</v>
      </c>
      <c r="M23" s="43"/>
      <c r="N23" s="17"/>
      <c r="O23" s="17"/>
      <c r="P23" s="18"/>
    </row>
    <row r="24" spans="1:19" s="4" customFormat="1" ht="30" customHeight="1" x14ac:dyDescent="0.3">
      <c r="A24" s="37">
        <v>19</v>
      </c>
      <c r="B24" s="38" t="s">
        <v>154</v>
      </c>
      <c r="C24" s="21" t="s">
        <v>94</v>
      </c>
      <c r="D24" s="46" t="s">
        <v>162</v>
      </c>
      <c r="E24" s="46"/>
      <c r="F24" s="46"/>
      <c r="G24" s="32">
        <f t="shared" si="0"/>
        <v>1680</v>
      </c>
      <c r="H24" s="32">
        <v>1200</v>
      </c>
      <c r="I24" s="32">
        <f t="shared" si="3"/>
        <v>480</v>
      </c>
      <c r="J24" s="33">
        <f t="shared" ref="J24:J41" si="4">ROUNDDOWN((H24*0.4*0.3),0)</f>
        <v>144</v>
      </c>
      <c r="K24" s="33">
        <f t="shared" si="2"/>
        <v>336</v>
      </c>
      <c r="L24" s="21" t="e">
        <f>IF(#REF!=I24,"YES","NO")</f>
        <v>#REF!</v>
      </c>
      <c r="M24" s="43"/>
      <c r="N24" s="17"/>
      <c r="O24" s="17"/>
      <c r="P24" s="18"/>
    </row>
    <row r="25" spans="1:19" s="4" customFormat="1" ht="30" customHeight="1" x14ac:dyDescent="0.3">
      <c r="A25" s="37">
        <v>20</v>
      </c>
      <c r="B25" s="38" t="s">
        <v>154</v>
      </c>
      <c r="C25" s="21" t="s">
        <v>94</v>
      </c>
      <c r="D25" s="39" t="s">
        <v>163</v>
      </c>
      <c r="E25" s="39"/>
      <c r="F25" s="39"/>
      <c r="G25" s="32">
        <f t="shared" si="0"/>
        <v>1540</v>
      </c>
      <c r="H25" s="32">
        <v>1100</v>
      </c>
      <c r="I25" s="32">
        <f t="shared" si="3"/>
        <v>440</v>
      </c>
      <c r="J25" s="33">
        <f t="shared" si="4"/>
        <v>132</v>
      </c>
      <c r="K25" s="33">
        <f t="shared" si="2"/>
        <v>308</v>
      </c>
      <c r="L25" s="21" t="e">
        <f>IF(#REF!=I25,"YES","NO")</f>
        <v>#REF!</v>
      </c>
      <c r="M25" s="43"/>
      <c r="N25" s="17"/>
      <c r="O25" s="17"/>
      <c r="P25" s="18"/>
    </row>
    <row r="26" spans="1:19" s="4" customFormat="1" ht="30" customHeight="1" x14ac:dyDescent="0.3">
      <c r="A26" s="37">
        <v>21</v>
      </c>
      <c r="B26" s="38" t="s">
        <v>154</v>
      </c>
      <c r="C26" s="21" t="s">
        <v>94</v>
      </c>
      <c r="D26" s="39" t="s">
        <v>164</v>
      </c>
      <c r="E26" s="39"/>
      <c r="F26" s="39"/>
      <c r="G26" s="32">
        <f t="shared" si="0"/>
        <v>2030</v>
      </c>
      <c r="H26" s="32">
        <v>1450</v>
      </c>
      <c r="I26" s="32">
        <f t="shared" si="3"/>
        <v>580</v>
      </c>
      <c r="J26" s="33">
        <f t="shared" si="4"/>
        <v>174</v>
      </c>
      <c r="K26" s="33">
        <f t="shared" si="2"/>
        <v>406</v>
      </c>
      <c r="L26" s="21" t="e">
        <f>IF(#REF!=I26,"YES","NO")</f>
        <v>#REF!</v>
      </c>
      <c r="M26" s="43"/>
      <c r="N26" s="17"/>
      <c r="O26" s="17"/>
      <c r="P26" s="18"/>
    </row>
    <row r="27" spans="1:19" s="4" customFormat="1" ht="30" customHeight="1" x14ac:dyDescent="0.3">
      <c r="A27" s="37">
        <v>22</v>
      </c>
      <c r="B27" s="38" t="s">
        <v>154</v>
      </c>
      <c r="C27" s="21" t="s">
        <v>143</v>
      </c>
      <c r="D27" s="39" t="s">
        <v>165</v>
      </c>
      <c r="E27" s="39"/>
      <c r="F27" s="39"/>
      <c r="G27" s="32">
        <f t="shared" si="0"/>
        <v>1400</v>
      </c>
      <c r="H27" s="32">
        <v>1000</v>
      </c>
      <c r="I27" s="32">
        <f t="shared" si="3"/>
        <v>400</v>
      </c>
      <c r="J27" s="33">
        <f t="shared" si="4"/>
        <v>120</v>
      </c>
      <c r="K27" s="33">
        <f t="shared" si="2"/>
        <v>280</v>
      </c>
      <c r="L27" s="21" t="e">
        <f>IF(#REF!=I27,"YES","NO")</f>
        <v>#REF!</v>
      </c>
      <c r="M27" s="43"/>
      <c r="N27" s="17"/>
      <c r="O27" s="17"/>
      <c r="P27" s="18"/>
    </row>
    <row r="28" spans="1:19" s="5" customFormat="1" ht="30" customHeight="1" x14ac:dyDescent="0.3">
      <c r="A28" s="37">
        <v>23</v>
      </c>
      <c r="B28" s="38" t="s">
        <v>154</v>
      </c>
      <c r="C28" s="21" t="s">
        <v>143</v>
      </c>
      <c r="D28" s="39" t="s">
        <v>166</v>
      </c>
      <c r="E28" s="39"/>
      <c r="F28" s="39"/>
      <c r="G28" s="32">
        <f t="shared" si="0"/>
        <v>1150</v>
      </c>
      <c r="H28" s="32">
        <v>822</v>
      </c>
      <c r="I28" s="32">
        <f t="shared" si="3"/>
        <v>328</v>
      </c>
      <c r="J28" s="33">
        <f t="shared" si="4"/>
        <v>98</v>
      </c>
      <c r="K28" s="33">
        <f t="shared" si="2"/>
        <v>230</v>
      </c>
      <c r="L28" s="21" t="e">
        <f>IF(#REF!=I28,"YES","NO")</f>
        <v>#REF!</v>
      </c>
      <c r="M28" s="43"/>
      <c r="N28" s="17"/>
      <c r="O28" s="17"/>
      <c r="P28" s="18"/>
    </row>
    <row r="29" spans="1:19" s="4" customFormat="1" ht="30" customHeight="1" x14ac:dyDescent="0.3">
      <c r="A29" s="37">
        <v>24</v>
      </c>
      <c r="B29" s="38" t="s">
        <v>154</v>
      </c>
      <c r="C29" s="21" t="s">
        <v>143</v>
      </c>
      <c r="D29" s="46" t="s">
        <v>167</v>
      </c>
      <c r="E29" s="46"/>
      <c r="F29" s="46"/>
      <c r="G29" s="32">
        <f t="shared" si="0"/>
        <v>1150</v>
      </c>
      <c r="H29" s="32">
        <v>822</v>
      </c>
      <c r="I29" s="32">
        <f t="shared" si="3"/>
        <v>328</v>
      </c>
      <c r="J29" s="33">
        <f t="shared" si="4"/>
        <v>98</v>
      </c>
      <c r="K29" s="33">
        <f t="shared" si="2"/>
        <v>230</v>
      </c>
      <c r="L29" s="21" t="e">
        <f>IF(#REF!=I29,"YES","NO")</f>
        <v>#REF!</v>
      </c>
      <c r="M29" s="43"/>
      <c r="N29" s="17"/>
      <c r="O29" s="17"/>
      <c r="P29" s="18"/>
      <c r="Q29" s="5"/>
    </row>
    <row r="30" spans="1:19" s="5" customFormat="1" ht="30" customHeight="1" x14ac:dyDescent="0.3">
      <c r="A30" s="37">
        <v>25</v>
      </c>
      <c r="B30" s="38" t="s">
        <v>154</v>
      </c>
      <c r="C30" s="21" t="s">
        <v>143</v>
      </c>
      <c r="D30" s="46" t="s">
        <v>168</v>
      </c>
      <c r="E30" s="47"/>
      <c r="F30" s="47"/>
      <c r="G30" s="32">
        <f t="shared" si="0"/>
        <v>1150</v>
      </c>
      <c r="H30" s="32">
        <v>822</v>
      </c>
      <c r="I30" s="32">
        <f t="shared" si="3"/>
        <v>328</v>
      </c>
      <c r="J30" s="33">
        <f t="shared" si="4"/>
        <v>98</v>
      </c>
      <c r="K30" s="33">
        <f t="shared" si="2"/>
        <v>230</v>
      </c>
      <c r="L30" s="21" t="e">
        <f>IF(#REF!=I30,"YES","NO")</f>
        <v>#REF!</v>
      </c>
      <c r="M30" s="43"/>
      <c r="N30" s="17"/>
      <c r="O30" s="17"/>
      <c r="P30" s="18"/>
    </row>
    <row r="31" spans="1:19" s="4" customFormat="1" ht="30" customHeight="1" x14ac:dyDescent="0.3">
      <c r="A31" s="37">
        <v>26</v>
      </c>
      <c r="B31" s="38" t="s">
        <v>154</v>
      </c>
      <c r="C31" s="21" t="s">
        <v>143</v>
      </c>
      <c r="D31" s="39" t="s">
        <v>169</v>
      </c>
      <c r="E31" s="39"/>
      <c r="F31" s="39"/>
      <c r="G31" s="32">
        <f t="shared" si="0"/>
        <v>1150</v>
      </c>
      <c r="H31" s="32">
        <v>822</v>
      </c>
      <c r="I31" s="32">
        <f t="shared" si="3"/>
        <v>328</v>
      </c>
      <c r="J31" s="33">
        <f t="shared" si="4"/>
        <v>98</v>
      </c>
      <c r="K31" s="33">
        <f t="shared" si="2"/>
        <v>230</v>
      </c>
      <c r="L31" s="21" t="e">
        <f>IF(#REF!=I31,"YES","NO")</f>
        <v>#REF!</v>
      </c>
      <c r="M31" s="43"/>
      <c r="N31" s="17"/>
      <c r="O31" s="17"/>
      <c r="P31" s="18"/>
      <c r="Q31" s="5"/>
    </row>
    <row r="32" spans="1:19" s="4" customFormat="1" ht="30" customHeight="1" x14ac:dyDescent="0.3">
      <c r="A32" s="37">
        <v>27</v>
      </c>
      <c r="B32" s="38" t="s">
        <v>154</v>
      </c>
      <c r="C32" s="21" t="s">
        <v>143</v>
      </c>
      <c r="D32" s="39" t="s">
        <v>170</v>
      </c>
      <c r="E32" s="39"/>
      <c r="F32" s="39"/>
      <c r="G32" s="32">
        <f t="shared" si="0"/>
        <v>1150</v>
      </c>
      <c r="H32" s="32">
        <v>822</v>
      </c>
      <c r="I32" s="32">
        <f t="shared" si="3"/>
        <v>328</v>
      </c>
      <c r="J32" s="33">
        <f t="shared" si="4"/>
        <v>98</v>
      </c>
      <c r="K32" s="33">
        <f t="shared" si="2"/>
        <v>230</v>
      </c>
      <c r="L32" s="21" t="e">
        <f>IF(#REF!=I32,"YES","NO")</f>
        <v>#REF!</v>
      </c>
      <c r="M32" s="43"/>
      <c r="N32" s="17"/>
      <c r="O32" s="17"/>
      <c r="P32" s="18"/>
      <c r="Q32" s="5"/>
    </row>
    <row r="33" spans="1:72" s="4" customFormat="1" ht="30" customHeight="1" x14ac:dyDescent="0.3">
      <c r="A33" s="37">
        <v>28</v>
      </c>
      <c r="B33" s="38" t="s">
        <v>154</v>
      </c>
      <c r="C33" s="21" t="s">
        <v>143</v>
      </c>
      <c r="D33" s="39" t="s">
        <v>171</v>
      </c>
      <c r="E33" s="39"/>
      <c r="F33" s="39"/>
      <c r="G33" s="32">
        <f t="shared" si="0"/>
        <v>1640</v>
      </c>
      <c r="H33" s="32">
        <v>1172</v>
      </c>
      <c r="I33" s="32">
        <f t="shared" si="3"/>
        <v>468</v>
      </c>
      <c r="J33" s="33">
        <f t="shared" si="4"/>
        <v>140</v>
      </c>
      <c r="K33" s="33">
        <f t="shared" si="2"/>
        <v>328</v>
      </c>
      <c r="L33" s="21" t="e">
        <f>IF(#REF!=I33,"YES","NO")</f>
        <v>#REF!</v>
      </c>
      <c r="M33" s="43"/>
      <c r="N33" s="17"/>
      <c r="O33" s="17"/>
      <c r="P33" s="18"/>
      <c r="Q33" s="5"/>
    </row>
    <row r="34" spans="1:72" s="4" customFormat="1" ht="30" customHeight="1" x14ac:dyDescent="0.3">
      <c r="A34" s="37">
        <v>29</v>
      </c>
      <c r="B34" s="38" t="s">
        <v>154</v>
      </c>
      <c r="C34" s="21" t="s">
        <v>143</v>
      </c>
      <c r="D34" s="39" t="s">
        <v>172</v>
      </c>
      <c r="E34" s="44"/>
      <c r="F34" s="44"/>
      <c r="G34" s="32">
        <f t="shared" si="0"/>
        <v>1640</v>
      </c>
      <c r="H34" s="32">
        <v>1172</v>
      </c>
      <c r="I34" s="32">
        <f t="shared" si="3"/>
        <v>468</v>
      </c>
      <c r="J34" s="33">
        <f t="shared" si="4"/>
        <v>140</v>
      </c>
      <c r="K34" s="33">
        <f t="shared" si="2"/>
        <v>328</v>
      </c>
      <c r="L34" s="21" t="e">
        <f>IF(#REF!=I34,"YES","NO")</f>
        <v>#REF!</v>
      </c>
      <c r="M34" s="43"/>
      <c r="N34" s="17"/>
      <c r="O34" s="17"/>
      <c r="P34" s="18"/>
      <c r="Q34" s="5"/>
    </row>
    <row r="35" spans="1:72" s="4" customFormat="1" ht="30" customHeight="1" x14ac:dyDescent="0.3">
      <c r="A35" s="64">
        <v>30</v>
      </c>
      <c r="B35" s="65" t="s">
        <v>154</v>
      </c>
      <c r="C35" s="66" t="s">
        <v>143</v>
      </c>
      <c r="D35" s="54" t="s">
        <v>173</v>
      </c>
      <c r="E35" s="56"/>
      <c r="F35" s="56"/>
      <c r="G35" s="55">
        <f t="shared" si="0"/>
        <v>1640</v>
      </c>
      <c r="H35" s="55">
        <v>1172</v>
      </c>
      <c r="I35" s="55">
        <f t="shared" si="3"/>
        <v>468</v>
      </c>
      <c r="J35" s="63">
        <f t="shared" si="4"/>
        <v>140</v>
      </c>
      <c r="K35" s="63">
        <f t="shared" si="2"/>
        <v>328</v>
      </c>
      <c r="L35" s="21" t="e">
        <f>IF(#REF!=I35,"YES","NO")</f>
        <v>#REF!</v>
      </c>
      <c r="M35" s="43"/>
      <c r="N35" s="67"/>
      <c r="O35" s="67"/>
      <c r="P35" s="68"/>
      <c r="Q35" s="5"/>
    </row>
    <row r="36" spans="1:72" s="4" customFormat="1" ht="30" customHeight="1" x14ac:dyDescent="0.3">
      <c r="A36" s="37">
        <v>31</v>
      </c>
      <c r="B36" s="38" t="s">
        <v>154</v>
      </c>
      <c r="C36" s="21" t="s">
        <v>143</v>
      </c>
      <c r="D36" s="39" t="s">
        <v>174</v>
      </c>
      <c r="E36" s="44"/>
      <c r="F36" s="44"/>
      <c r="G36" s="32">
        <f t="shared" si="0"/>
        <v>1150</v>
      </c>
      <c r="H36" s="32">
        <v>822</v>
      </c>
      <c r="I36" s="32">
        <f t="shared" si="3"/>
        <v>328</v>
      </c>
      <c r="J36" s="33">
        <f t="shared" si="4"/>
        <v>98</v>
      </c>
      <c r="K36" s="33">
        <f t="shared" si="2"/>
        <v>230</v>
      </c>
      <c r="L36" s="21" t="e">
        <f>IF(#REF!=I36,"YES","NO")</f>
        <v>#REF!</v>
      </c>
      <c r="M36" s="43"/>
      <c r="N36" s="17"/>
      <c r="O36" s="17"/>
      <c r="P36" s="18"/>
      <c r="Q36" s="5"/>
    </row>
    <row r="37" spans="1:72" s="4" customFormat="1" ht="30" customHeight="1" x14ac:dyDescent="0.3">
      <c r="A37" s="37">
        <v>32</v>
      </c>
      <c r="B37" s="38" t="s">
        <v>154</v>
      </c>
      <c r="C37" s="21" t="s">
        <v>143</v>
      </c>
      <c r="D37" s="39" t="s">
        <v>175</v>
      </c>
      <c r="E37" s="44"/>
      <c r="F37" s="44"/>
      <c r="G37" s="32">
        <f t="shared" si="0"/>
        <v>1150</v>
      </c>
      <c r="H37" s="32">
        <v>822</v>
      </c>
      <c r="I37" s="32">
        <f t="shared" si="3"/>
        <v>328</v>
      </c>
      <c r="J37" s="33">
        <f t="shared" si="4"/>
        <v>98</v>
      </c>
      <c r="K37" s="33">
        <f t="shared" si="2"/>
        <v>230</v>
      </c>
      <c r="L37" s="21" t="e">
        <f>IF(#REF!=I37,"YES","NO")</f>
        <v>#REF!</v>
      </c>
      <c r="M37" s="43"/>
      <c r="N37" s="17"/>
      <c r="O37" s="17"/>
      <c r="P37" s="18"/>
    </row>
    <row r="38" spans="1:72" s="4" customFormat="1" ht="30" customHeight="1" x14ac:dyDescent="0.3">
      <c r="A38" s="37">
        <v>33</v>
      </c>
      <c r="B38" s="38" t="s">
        <v>154</v>
      </c>
      <c r="C38" s="21" t="s">
        <v>143</v>
      </c>
      <c r="D38" s="46" t="s">
        <v>176</v>
      </c>
      <c r="E38" s="47"/>
      <c r="F38" s="47"/>
      <c r="G38" s="32">
        <f t="shared" si="0"/>
        <v>1150</v>
      </c>
      <c r="H38" s="32">
        <v>822</v>
      </c>
      <c r="I38" s="32">
        <f t="shared" si="3"/>
        <v>328</v>
      </c>
      <c r="J38" s="33">
        <f t="shared" si="4"/>
        <v>98</v>
      </c>
      <c r="K38" s="33">
        <f t="shared" si="2"/>
        <v>230</v>
      </c>
      <c r="L38" s="21" t="e">
        <f>IF(#REF!=I38,"YES","NO")</f>
        <v>#REF!</v>
      </c>
      <c r="M38" s="43"/>
      <c r="N38" s="17"/>
      <c r="O38" s="17"/>
      <c r="P38" s="18"/>
    </row>
    <row r="39" spans="1:72" s="4" customFormat="1" ht="30" customHeight="1" x14ac:dyDescent="0.3">
      <c r="A39" s="37">
        <v>34</v>
      </c>
      <c r="B39" s="38" t="s">
        <v>154</v>
      </c>
      <c r="C39" s="21" t="s">
        <v>143</v>
      </c>
      <c r="D39" s="46" t="s">
        <v>177</v>
      </c>
      <c r="E39" s="47"/>
      <c r="F39" s="47"/>
      <c r="G39" s="32">
        <f t="shared" si="0"/>
        <v>1150</v>
      </c>
      <c r="H39" s="32">
        <v>822</v>
      </c>
      <c r="I39" s="32">
        <f t="shared" si="3"/>
        <v>328</v>
      </c>
      <c r="J39" s="33">
        <f t="shared" si="4"/>
        <v>98</v>
      </c>
      <c r="K39" s="33">
        <f t="shared" si="2"/>
        <v>230</v>
      </c>
      <c r="L39" s="21" t="e">
        <f>IF(#REF!=I39,"YES","NO")</f>
        <v>#REF!</v>
      </c>
      <c r="M39" s="43"/>
      <c r="N39" s="17"/>
      <c r="O39" s="17"/>
      <c r="P39" s="18"/>
    </row>
    <row r="40" spans="1:72" s="4" customFormat="1" ht="30" customHeight="1" x14ac:dyDescent="0.3">
      <c r="A40" s="37">
        <v>35</v>
      </c>
      <c r="B40" s="38" t="s">
        <v>154</v>
      </c>
      <c r="C40" s="21" t="s">
        <v>143</v>
      </c>
      <c r="D40" s="46" t="s">
        <v>178</v>
      </c>
      <c r="E40" s="47"/>
      <c r="F40" s="47"/>
      <c r="G40" s="32">
        <f t="shared" si="0"/>
        <v>1400</v>
      </c>
      <c r="H40" s="32">
        <v>1000</v>
      </c>
      <c r="I40" s="32">
        <f t="shared" si="3"/>
        <v>400</v>
      </c>
      <c r="J40" s="33">
        <f t="shared" si="4"/>
        <v>120</v>
      </c>
      <c r="K40" s="33">
        <f t="shared" si="2"/>
        <v>280</v>
      </c>
      <c r="L40" s="21" t="e">
        <f>IF(#REF!=I40,"YES","NO")</f>
        <v>#REF!</v>
      </c>
      <c r="M40" s="43"/>
      <c r="N40" s="17"/>
      <c r="O40" s="17"/>
      <c r="P40" s="18"/>
    </row>
    <row r="41" spans="1:72" s="4" customFormat="1" ht="30" customHeight="1" x14ac:dyDescent="0.3">
      <c r="A41" s="37">
        <v>36</v>
      </c>
      <c r="B41" s="38" t="s">
        <v>154</v>
      </c>
      <c r="C41" s="21" t="s">
        <v>143</v>
      </c>
      <c r="D41" s="46" t="s">
        <v>179</v>
      </c>
      <c r="E41" s="47"/>
      <c r="F41" s="47"/>
      <c r="G41" s="32">
        <f t="shared" si="0"/>
        <v>1610</v>
      </c>
      <c r="H41" s="32">
        <v>1150</v>
      </c>
      <c r="I41" s="32">
        <f t="shared" si="3"/>
        <v>460</v>
      </c>
      <c r="J41" s="33">
        <f t="shared" si="4"/>
        <v>138</v>
      </c>
      <c r="K41" s="33">
        <f t="shared" si="2"/>
        <v>322</v>
      </c>
      <c r="L41" s="21" t="e">
        <f>IF(#REF!=I41,"YES","NO")</f>
        <v>#REF!</v>
      </c>
      <c r="M41" s="43"/>
      <c r="N41" s="17"/>
      <c r="O41" s="17"/>
      <c r="P41" s="18"/>
    </row>
    <row r="42" spans="1:72" s="4" customFormat="1" ht="30" customHeight="1" x14ac:dyDescent="0.3">
      <c r="A42" s="37">
        <v>37</v>
      </c>
      <c r="B42" s="38" t="s">
        <v>154</v>
      </c>
      <c r="C42" s="21" t="s">
        <v>148</v>
      </c>
      <c r="D42" s="39" t="s">
        <v>180</v>
      </c>
      <c r="E42" s="39"/>
      <c r="F42" s="39"/>
      <c r="G42" s="32">
        <f t="shared" si="0"/>
        <v>894</v>
      </c>
      <c r="H42" s="32">
        <v>639</v>
      </c>
      <c r="I42" s="32">
        <f t="shared" si="3"/>
        <v>255</v>
      </c>
      <c r="J42" s="33">
        <v>77</v>
      </c>
      <c r="K42" s="33">
        <f t="shared" si="2"/>
        <v>178</v>
      </c>
      <c r="L42" s="21" t="e">
        <f>IF(#REF!=I42,"YES","NO")</f>
        <v>#REF!</v>
      </c>
      <c r="M42" s="43"/>
      <c r="N42" s="17"/>
      <c r="O42" s="17"/>
      <c r="P42" s="18"/>
    </row>
    <row r="43" spans="1:72" s="4" customFormat="1" ht="30" customHeight="1" x14ac:dyDescent="0.3">
      <c r="A43" s="37">
        <v>38</v>
      </c>
      <c r="B43" s="38" t="s">
        <v>154</v>
      </c>
      <c r="C43" s="21" t="s">
        <v>148</v>
      </c>
      <c r="D43" s="39" t="s">
        <v>181</v>
      </c>
      <c r="E43" s="39"/>
      <c r="F43" s="39"/>
      <c r="G43" s="32">
        <f t="shared" si="0"/>
        <v>865</v>
      </c>
      <c r="H43" s="32">
        <v>618</v>
      </c>
      <c r="I43" s="32">
        <f t="shared" si="3"/>
        <v>247</v>
      </c>
      <c r="J43" s="33">
        <f t="shared" ref="J43:J48" si="5">ROUNDDOWN((H43*0.4*0.3),0)</f>
        <v>74</v>
      </c>
      <c r="K43" s="33">
        <f t="shared" si="2"/>
        <v>173</v>
      </c>
      <c r="L43" s="21" t="e">
        <f>IF(#REF!=I43,"YES","NO")</f>
        <v>#REF!</v>
      </c>
      <c r="M43" s="43"/>
      <c r="N43" s="17"/>
      <c r="O43" s="17"/>
      <c r="P43" s="18"/>
    </row>
    <row r="44" spans="1:72" s="4" customFormat="1" ht="30" customHeight="1" x14ac:dyDescent="0.3">
      <c r="A44" s="37">
        <v>39</v>
      </c>
      <c r="B44" s="38" t="s">
        <v>154</v>
      </c>
      <c r="C44" s="21" t="s">
        <v>182</v>
      </c>
      <c r="D44" s="39" t="s">
        <v>183</v>
      </c>
      <c r="E44" s="39"/>
      <c r="F44" s="39"/>
      <c r="G44" s="32">
        <f t="shared" si="0"/>
        <v>1615</v>
      </c>
      <c r="H44" s="32">
        <v>1154</v>
      </c>
      <c r="I44" s="32">
        <f t="shared" si="3"/>
        <v>461</v>
      </c>
      <c r="J44" s="33">
        <f t="shared" si="5"/>
        <v>138</v>
      </c>
      <c r="K44" s="33">
        <f t="shared" si="2"/>
        <v>323</v>
      </c>
      <c r="L44" s="21" t="e">
        <f>IF(#REF!=I44,"YES","NO")</f>
        <v>#REF!</v>
      </c>
      <c r="M44" s="43"/>
      <c r="N44" s="17"/>
      <c r="O44" s="17"/>
      <c r="P44" s="18"/>
    </row>
    <row r="45" spans="1:72" s="4" customFormat="1" ht="30" customHeight="1" x14ac:dyDescent="0.3">
      <c r="A45" s="37">
        <v>40</v>
      </c>
      <c r="B45" s="38" t="s">
        <v>154</v>
      </c>
      <c r="C45" s="38" t="s">
        <v>182</v>
      </c>
      <c r="D45" s="39" t="s">
        <v>184</v>
      </c>
      <c r="E45" s="39"/>
      <c r="F45" s="39"/>
      <c r="G45" s="32">
        <f t="shared" si="0"/>
        <v>1540</v>
      </c>
      <c r="H45" s="32">
        <v>1100</v>
      </c>
      <c r="I45" s="32">
        <f t="shared" si="3"/>
        <v>440</v>
      </c>
      <c r="J45" s="33">
        <f t="shared" si="5"/>
        <v>132</v>
      </c>
      <c r="K45" s="33">
        <f t="shared" si="2"/>
        <v>308</v>
      </c>
      <c r="L45" s="21" t="e">
        <f>IF(#REF!=I45,"YES","NO")</f>
        <v>#REF!</v>
      </c>
      <c r="M45" s="43"/>
      <c r="N45" s="17"/>
      <c r="O45" s="17"/>
      <c r="P45" s="18"/>
    </row>
    <row r="46" spans="1:72" ht="30.75" customHeight="1" x14ac:dyDescent="0.3">
      <c r="A46" s="37">
        <v>41</v>
      </c>
      <c r="B46" s="38" t="s">
        <v>154</v>
      </c>
      <c r="C46" s="38" t="s">
        <v>182</v>
      </c>
      <c r="D46" s="39" t="s">
        <v>185</v>
      </c>
      <c r="E46" s="39"/>
      <c r="F46" s="39"/>
      <c r="G46" s="32">
        <f t="shared" si="0"/>
        <v>2030</v>
      </c>
      <c r="H46" s="32">
        <v>1450</v>
      </c>
      <c r="I46" s="32">
        <f t="shared" si="3"/>
        <v>580</v>
      </c>
      <c r="J46" s="33">
        <f t="shared" si="5"/>
        <v>174</v>
      </c>
      <c r="K46" s="33">
        <f t="shared" si="2"/>
        <v>406</v>
      </c>
      <c r="L46" s="21" t="e">
        <f>IF(#REF!=I46,"YES","NO")</f>
        <v>#REF!</v>
      </c>
      <c r="M46" s="43"/>
      <c r="N46" s="17"/>
      <c r="O46" s="17"/>
      <c r="P46" s="18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</row>
    <row r="47" spans="1:72" ht="36.75" customHeight="1" x14ac:dyDescent="0.3">
      <c r="A47" s="37">
        <v>42</v>
      </c>
      <c r="B47" s="38" t="s">
        <v>154</v>
      </c>
      <c r="C47" s="38" t="s">
        <v>186</v>
      </c>
      <c r="D47" s="39" t="s">
        <v>188</v>
      </c>
      <c r="E47" s="39"/>
      <c r="F47" s="39"/>
      <c r="G47" s="32">
        <f t="shared" si="0"/>
        <v>1680</v>
      </c>
      <c r="H47" s="32">
        <v>1200</v>
      </c>
      <c r="I47" s="32">
        <f t="shared" si="3"/>
        <v>480</v>
      </c>
      <c r="J47" s="33">
        <f t="shared" si="5"/>
        <v>144</v>
      </c>
      <c r="K47" s="33">
        <f t="shared" si="2"/>
        <v>336</v>
      </c>
      <c r="L47" s="21" t="e">
        <f>IF(#REF!=I47,"YES","NO")</f>
        <v>#REF!</v>
      </c>
      <c r="M47" s="43"/>
      <c r="N47" s="17"/>
      <c r="O47" s="17"/>
      <c r="P47" s="18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</row>
    <row r="48" spans="1:72" s="36" customFormat="1" ht="31.5" customHeight="1" x14ac:dyDescent="0.3">
      <c r="A48" s="37">
        <v>43</v>
      </c>
      <c r="B48" s="38" t="s">
        <v>154</v>
      </c>
      <c r="C48" s="21" t="s">
        <v>187</v>
      </c>
      <c r="D48" s="39" t="s">
        <v>189</v>
      </c>
      <c r="E48" s="41"/>
      <c r="F48" s="41"/>
      <c r="G48" s="32">
        <f t="shared" si="0"/>
        <v>1540</v>
      </c>
      <c r="H48" s="32">
        <v>1100</v>
      </c>
      <c r="I48" s="32">
        <f t="shared" si="3"/>
        <v>440</v>
      </c>
      <c r="J48" s="33">
        <f t="shared" si="5"/>
        <v>132</v>
      </c>
      <c r="K48" s="33">
        <f t="shared" si="2"/>
        <v>308</v>
      </c>
      <c r="L48" s="21" t="e">
        <f>IF(#REF!=I48,"YES","NO")</f>
        <v>#REF!</v>
      </c>
      <c r="M48" s="43"/>
      <c r="N48" s="17"/>
      <c r="O48" s="17"/>
      <c r="P48" s="18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</row>
    <row r="1048304" spans="5:5" x14ac:dyDescent="0.3">
      <c r="E1048304" s="24"/>
    </row>
  </sheetData>
  <autoFilter ref="A5:L48" xr:uid="{00000000-0009-0000-0000-000002000000}"/>
  <mergeCells count="11">
    <mergeCell ref="M4:M5"/>
    <mergeCell ref="N4:S4"/>
    <mergeCell ref="A1:K1"/>
    <mergeCell ref="A2:K2"/>
    <mergeCell ref="A4:A5"/>
    <mergeCell ref="B4:B5"/>
    <mergeCell ref="C4:C5"/>
    <mergeCell ref="D4:D5"/>
    <mergeCell ref="E4:E5"/>
    <mergeCell ref="F4:F5"/>
    <mergeCell ref="G4:K4"/>
  </mergeCells>
  <phoneticPr fontId="2" type="noConversion"/>
  <pageMargins left="0.7" right="0.7" top="0.75" bottom="0.75" header="0.3" footer="0.3"/>
  <pageSetup paperSize="9" scale="46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T1048304"/>
  <sheetViews>
    <sheetView zoomScale="85" zoomScaleNormal="85" workbookViewId="0">
      <pane ySplit="5" topLeftCell="A6" activePane="bottomLeft" state="frozen"/>
      <selection pane="bottomLeft" activeCell="A4" sqref="A4:A5"/>
    </sheetView>
  </sheetViews>
  <sheetFormatPr defaultColWidth="9" defaultRowHeight="16.5" x14ac:dyDescent="0.3"/>
  <cols>
    <col min="1" max="1" width="10" style="3" bestFit="1" customWidth="1"/>
    <col min="2" max="2" width="10.5" style="1" bestFit="1" customWidth="1"/>
    <col min="3" max="3" width="21.5" style="1" customWidth="1"/>
    <col min="4" max="4" width="41.625" style="1" customWidth="1"/>
    <col min="5" max="5" width="10.125" style="1" customWidth="1"/>
    <col min="6" max="6" width="14.75" style="1" customWidth="1"/>
    <col min="7" max="7" width="15.375" style="1" customWidth="1"/>
    <col min="8" max="8" width="18.625" style="6" bestFit="1" customWidth="1"/>
    <col min="9" max="10" width="18.625" style="1" customWidth="1"/>
    <col min="11" max="11" width="13.75" style="1" customWidth="1"/>
    <col min="12" max="12" width="9" style="6" hidden="1" customWidth="1"/>
    <col min="13" max="13" width="52.75" style="1" customWidth="1"/>
    <col min="14" max="15" width="9" style="1" customWidth="1"/>
    <col min="16" max="16" width="9.875" style="1" customWidth="1"/>
    <col min="17" max="16384" width="9" style="1"/>
  </cols>
  <sheetData>
    <row r="1" spans="1:19" ht="25.5" x14ac:dyDescent="0.3">
      <c r="A1" s="81" t="s">
        <v>190</v>
      </c>
      <c r="B1" s="81"/>
      <c r="C1" s="81"/>
      <c r="D1" s="81"/>
      <c r="E1" s="81"/>
      <c r="F1" s="81"/>
      <c r="G1" s="81"/>
      <c r="H1" s="82"/>
      <c r="I1" s="81"/>
      <c r="J1" s="81"/>
      <c r="K1" s="81"/>
    </row>
    <row r="2" spans="1:19" ht="6.75" customHeight="1" x14ac:dyDescent="0.3">
      <c r="A2" s="97"/>
      <c r="B2" s="97"/>
      <c r="C2" s="97"/>
      <c r="D2" s="97"/>
      <c r="E2" s="97"/>
      <c r="F2" s="97"/>
      <c r="G2" s="97"/>
      <c r="H2" s="98"/>
      <c r="I2" s="97"/>
      <c r="J2" s="97"/>
      <c r="K2" s="97"/>
    </row>
    <row r="3" spans="1:19" ht="17.25" thickBot="1" x14ac:dyDescent="0.35">
      <c r="H3" s="8">
        <v>1100</v>
      </c>
      <c r="I3" s="8">
        <v>1306</v>
      </c>
      <c r="J3" s="8">
        <v>698</v>
      </c>
      <c r="K3" s="8">
        <v>800</v>
      </c>
      <c r="L3" s="8">
        <v>720</v>
      </c>
    </row>
    <row r="4" spans="1:19" ht="24" customHeight="1" thickBot="1" x14ac:dyDescent="0.35">
      <c r="A4" s="83" t="s">
        <v>0</v>
      </c>
      <c r="B4" s="93" t="s">
        <v>1</v>
      </c>
      <c r="C4" s="85" t="s">
        <v>2</v>
      </c>
      <c r="D4" s="87" t="s">
        <v>3</v>
      </c>
      <c r="E4" s="87" t="s">
        <v>17</v>
      </c>
      <c r="F4" s="87" t="s">
        <v>18</v>
      </c>
      <c r="G4" s="90" t="s">
        <v>6</v>
      </c>
      <c r="H4" s="91"/>
      <c r="I4" s="90"/>
      <c r="J4" s="90"/>
      <c r="K4" s="92"/>
      <c r="L4" s="23"/>
      <c r="M4" s="79" t="s">
        <v>16</v>
      </c>
      <c r="N4" s="95"/>
      <c r="O4" s="96"/>
      <c r="P4" s="96"/>
      <c r="Q4" s="96"/>
      <c r="R4" s="96"/>
      <c r="S4" s="96"/>
    </row>
    <row r="5" spans="1:19" ht="45.75" customHeight="1" x14ac:dyDescent="0.3">
      <c r="A5" s="84"/>
      <c r="B5" s="94"/>
      <c r="C5" s="86"/>
      <c r="D5" s="88"/>
      <c r="E5" s="88"/>
      <c r="F5" s="89"/>
      <c r="G5" s="9" t="s">
        <v>5</v>
      </c>
      <c r="H5" s="10" t="s">
        <v>4</v>
      </c>
      <c r="I5" s="12" t="s">
        <v>10</v>
      </c>
      <c r="J5" s="13" t="s">
        <v>7</v>
      </c>
      <c r="K5" s="28" t="s">
        <v>8</v>
      </c>
      <c r="L5" s="23"/>
      <c r="M5" s="80"/>
      <c r="N5" s="59"/>
      <c r="O5" s="16"/>
      <c r="P5" s="16"/>
      <c r="Q5" s="16"/>
      <c r="R5" s="16"/>
      <c r="S5" s="60"/>
    </row>
    <row r="6" spans="1:19" s="4" customFormat="1" ht="30" customHeight="1" x14ac:dyDescent="0.3">
      <c r="A6" s="37">
        <v>1</v>
      </c>
      <c r="B6" s="21" t="s">
        <v>12</v>
      </c>
      <c r="C6" s="21" t="s">
        <v>34</v>
      </c>
      <c r="D6" s="39" t="s">
        <v>35</v>
      </c>
      <c r="E6" s="39"/>
      <c r="F6" s="39"/>
      <c r="G6" s="32">
        <f t="shared" ref="G6:G48" si="0">SUM(H6,I6)</f>
        <v>0</v>
      </c>
      <c r="H6" s="32">
        <v>0</v>
      </c>
      <c r="I6" s="32">
        <f t="shared" ref="I6:I48" si="1">SUM(J6:K6)</f>
        <v>0</v>
      </c>
      <c r="J6" s="33">
        <f t="shared" ref="J6:J27" si="2">ROUNDDOWN((H6*0.3*0.3),0)</f>
        <v>0</v>
      </c>
      <c r="K6" s="33">
        <f t="shared" ref="K6:K12" si="3">ROUNDDOWN((H6*0.3*0.7),0)</f>
        <v>0</v>
      </c>
      <c r="L6" s="21" t="e">
        <f>IF(#REF!=I6,"YES","NO")</f>
        <v>#REF!</v>
      </c>
      <c r="M6" s="43"/>
      <c r="N6" s="17"/>
      <c r="O6" s="17"/>
      <c r="P6" s="18"/>
    </row>
    <row r="7" spans="1:19" s="4" customFormat="1" ht="30" customHeight="1" x14ac:dyDescent="0.3">
      <c r="A7" s="37">
        <v>2</v>
      </c>
      <c r="B7" s="21" t="s">
        <v>12</v>
      </c>
      <c r="C7" s="21" t="s">
        <v>34</v>
      </c>
      <c r="D7" s="39" t="s">
        <v>141</v>
      </c>
      <c r="E7" s="39"/>
      <c r="F7" s="39"/>
      <c r="G7" s="32">
        <f t="shared" si="0"/>
        <v>0</v>
      </c>
      <c r="H7" s="32">
        <v>0</v>
      </c>
      <c r="I7" s="32">
        <f t="shared" si="1"/>
        <v>0</v>
      </c>
      <c r="J7" s="33">
        <f t="shared" si="2"/>
        <v>0</v>
      </c>
      <c r="K7" s="33">
        <f t="shared" si="3"/>
        <v>0</v>
      </c>
      <c r="L7" s="21" t="e">
        <f>IF(#REF!=I7,"YES","NO")</f>
        <v>#REF!</v>
      </c>
      <c r="M7" s="43"/>
      <c r="N7" s="17"/>
      <c r="O7" s="17"/>
      <c r="P7" s="18"/>
    </row>
    <row r="8" spans="1:19" s="5" customFormat="1" ht="30" customHeight="1" x14ac:dyDescent="0.3">
      <c r="A8" s="37">
        <v>3</v>
      </c>
      <c r="B8" s="21" t="s">
        <v>142</v>
      </c>
      <c r="C8" s="21" t="s">
        <v>143</v>
      </c>
      <c r="D8" s="39" t="s">
        <v>144</v>
      </c>
      <c r="E8" s="39"/>
      <c r="F8" s="39"/>
      <c r="G8" s="32">
        <f t="shared" si="0"/>
        <v>130</v>
      </c>
      <c r="H8" s="32">
        <v>100</v>
      </c>
      <c r="I8" s="32">
        <f t="shared" si="1"/>
        <v>30</v>
      </c>
      <c r="J8" s="33">
        <f t="shared" si="2"/>
        <v>9</v>
      </c>
      <c r="K8" s="33">
        <f t="shared" si="3"/>
        <v>21</v>
      </c>
      <c r="L8" s="21" t="e">
        <f>IF(#REF!=I8,"YES","NO")</f>
        <v>#REF!</v>
      </c>
      <c r="M8" s="43"/>
      <c r="N8" s="17"/>
      <c r="O8" s="17"/>
      <c r="P8" s="18"/>
    </row>
    <row r="9" spans="1:19" s="4" customFormat="1" ht="30" customHeight="1" x14ac:dyDescent="0.3">
      <c r="A9" s="37">
        <v>4</v>
      </c>
      <c r="B9" s="21" t="s">
        <v>142</v>
      </c>
      <c r="C9" s="21" t="s">
        <v>143</v>
      </c>
      <c r="D9" s="39" t="s">
        <v>145</v>
      </c>
      <c r="E9" s="39"/>
      <c r="F9" s="39"/>
      <c r="G9" s="32">
        <f t="shared" si="0"/>
        <v>130</v>
      </c>
      <c r="H9" s="32">
        <v>100</v>
      </c>
      <c r="I9" s="32">
        <f t="shared" si="1"/>
        <v>30</v>
      </c>
      <c r="J9" s="33">
        <f t="shared" si="2"/>
        <v>9</v>
      </c>
      <c r="K9" s="33">
        <f t="shared" si="3"/>
        <v>21</v>
      </c>
      <c r="L9" s="21" t="e">
        <f>IF(#REF!=I9,"YES","NO")</f>
        <v>#REF!</v>
      </c>
      <c r="M9" s="43"/>
      <c r="N9" s="17"/>
      <c r="O9" s="17"/>
      <c r="P9" s="18"/>
    </row>
    <row r="10" spans="1:19" s="4" customFormat="1" ht="30" customHeight="1" x14ac:dyDescent="0.3">
      <c r="A10" s="37">
        <v>5</v>
      </c>
      <c r="B10" s="21" t="s">
        <v>142</v>
      </c>
      <c r="C10" s="21" t="s">
        <v>143</v>
      </c>
      <c r="D10" s="57" t="s">
        <v>146</v>
      </c>
      <c r="E10" s="41"/>
      <c r="F10" s="41"/>
      <c r="G10" s="32">
        <f t="shared" si="0"/>
        <v>130</v>
      </c>
      <c r="H10" s="32">
        <v>100</v>
      </c>
      <c r="I10" s="32">
        <f t="shared" si="1"/>
        <v>30</v>
      </c>
      <c r="J10" s="33">
        <f t="shared" si="2"/>
        <v>9</v>
      </c>
      <c r="K10" s="33">
        <f t="shared" si="3"/>
        <v>21</v>
      </c>
      <c r="L10" s="21" t="e">
        <f>IF(#REF!=I10,"YES","NO")</f>
        <v>#REF!</v>
      </c>
      <c r="M10" s="43"/>
      <c r="N10" s="17"/>
      <c r="O10" s="17"/>
      <c r="P10" s="18"/>
    </row>
    <row r="11" spans="1:19" s="4" customFormat="1" ht="30" customHeight="1" x14ac:dyDescent="0.3">
      <c r="A11" s="37">
        <v>6</v>
      </c>
      <c r="B11" s="21" t="s">
        <v>142</v>
      </c>
      <c r="C11" s="21" t="s">
        <v>143</v>
      </c>
      <c r="D11" s="39" t="s">
        <v>147</v>
      </c>
      <c r="E11" s="41"/>
      <c r="F11" s="41"/>
      <c r="G11" s="32">
        <f t="shared" si="0"/>
        <v>130</v>
      </c>
      <c r="H11" s="32">
        <v>100</v>
      </c>
      <c r="I11" s="32">
        <f t="shared" si="1"/>
        <v>30</v>
      </c>
      <c r="J11" s="33">
        <f t="shared" si="2"/>
        <v>9</v>
      </c>
      <c r="K11" s="33">
        <f t="shared" si="3"/>
        <v>21</v>
      </c>
      <c r="L11" s="21" t="e">
        <f>IF(#REF!=I11,"YES","NO")</f>
        <v>#REF!</v>
      </c>
      <c r="M11" s="43"/>
      <c r="N11" s="17"/>
      <c r="O11" s="17"/>
      <c r="P11" s="18"/>
      <c r="Q11" s="31"/>
    </row>
    <row r="12" spans="1:19" s="4" customFormat="1" ht="30" customHeight="1" x14ac:dyDescent="0.3">
      <c r="A12" s="64">
        <v>7</v>
      </c>
      <c r="B12" s="66" t="s">
        <v>142</v>
      </c>
      <c r="C12" s="66" t="s">
        <v>148</v>
      </c>
      <c r="D12" s="54" t="s">
        <v>149</v>
      </c>
      <c r="E12" s="54"/>
      <c r="F12" s="54"/>
      <c r="G12" s="55">
        <f t="shared" si="0"/>
        <v>90</v>
      </c>
      <c r="H12" s="55">
        <v>69</v>
      </c>
      <c r="I12" s="55">
        <f t="shared" si="1"/>
        <v>21</v>
      </c>
      <c r="J12" s="63">
        <v>7</v>
      </c>
      <c r="K12" s="63">
        <f t="shared" si="3"/>
        <v>14</v>
      </c>
      <c r="L12" s="66" t="e">
        <f>IF(#REF!=I12,"YES","NO")</f>
        <v>#REF!</v>
      </c>
      <c r="M12" s="66" t="s">
        <v>218</v>
      </c>
      <c r="N12" s="67"/>
      <c r="O12" s="67"/>
      <c r="P12" s="68"/>
      <c r="Q12" s="31"/>
    </row>
    <row r="13" spans="1:19" s="4" customFormat="1" ht="30" customHeight="1" x14ac:dyDescent="0.3">
      <c r="A13" s="37">
        <v>8</v>
      </c>
      <c r="B13" s="21" t="s">
        <v>142</v>
      </c>
      <c r="C13" s="21" t="s">
        <v>148</v>
      </c>
      <c r="D13" s="39" t="s">
        <v>150</v>
      </c>
      <c r="E13" s="40"/>
      <c r="F13" s="41"/>
      <c r="G13" s="32">
        <f t="shared" si="0"/>
        <v>91</v>
      </c>
      <c r="H13" s="32">
        <v>70</v>
      </c>
      <c r="I13" s="32">
        <f t="shared" si="1"/>
        <v>21</v>
      </c>
      <c r="J13" s="33">
        <f t="shared" si="2"/>
        <v>6</v>
      </c>
      <c r="K13" s="33">
        <v>15</v>
      </c>
      <c r="L13" s="21" t="e">
        <f>IF(#REF!=I13,"YES","NO")</f>
        <v>#REF!</v>
      </c>
      <c r="M13" s="43"/>
      <c r="N13" s="17"/>
      <c r="O13" s="17"/>
      <c r="P13" s="18"/>
      <c r="Q13" s="31"/>
    </row>
    <row r="14" spans="1:19" s="4" customFormat="1" ht="30" customHeight="1" x14ac:dyDescent="0.3">
      <c r="A14" s="37">
        <v>9</v>
      </c>
      <c r="B14" s="21" t="s">
        <v>142</v>
      </c>
      <c r="C14" s="21" t="s">
        <v>148</v>
      </c>
      <c r="D14" s="39" t="s">
        <v>151</v>
      </c>
      <c r="E14" s="40"/>
      <c r="F14" s="41"/>
      <c r="G14" s="32">
        <f t="shared" si="0"/>
        <v>92</v>
      </c>
      <c r="H14" s="32">
        <v>71</v>
      </c>
      <c r="I14" s="32">
        <f t="shared" si="1"/>
        <v>21</v>
      </c>
      <c r="J14" s="33">
        <f t="shared" si="2"/>
        <v>6</v>
      </c>
      <c r="K14" s="33">
        <v>15</v>
      </c>
      <c r="L14" s="21" t="e">
        <f>IF(#REF!=I14,"YES","NO")</f>
        <v>#REF!</v>
      </c>
      <c r="M14" s="43"/>
      <c r="N14" s="17"/>
      <c r="O14" s="17"/>
      <c r="P14" s="18"/>
      <c r="Q14" s="31"/>
    </row>
    <row r="15" spans="1:19" s="4" customFormat="1" ht="30" customHeight="1" x14ac:dyDescent="0.3">
      <c r="A15" s="64">
        <v>10</v>
      </c>
      <c r="B15" s="66" t="s">
        <v>142</v>
      </c>
      <c r="C15" s="66" t="s">
        <v>148</v>
      </c>
      <c r="D15" s="54" t="s">
        <v>152</v>
      </c>
      <c r="E15" s="54"/>
      <c r="F15" s="54"/>
      <c r="G15" s="55">
        <f t="shared" si="0"/>
        <v>81</v>
      </c>
      <c r="H15" s="55">
        <v>62</v>
      </c>
      <c r="I15" s="55">
        <f t="shared" si="1"/>
        <v>19</v>
      </c>
      <c r="J15" s="63">
        <v>6</v>
      </c>
      <c r="K15" s="63">
        <f t="shared" ref="K15:K48" si="4">ROUNDDOWN((H15*0.3*0.7),0)</f>
        <v>13</v>
      </c>
      <c r="L15" s="66" t="e">
        <f>IF(#REF!=I15,"YES","NO")</f>
        <v>#REF!</v>
      </c>
      <c r="M15" s="66" t="s">
        <v>218</v>
      </c>
      <c r="N15" s="67"/>
      <c r="O15" s="67"/>
      <c r="P15" s="68"/>
    </row>
    <row r="16" spans="1:19" s="4" customFormat="1" ht="30" customHeight="1" x14ac:dyDescent="0.3">
      <c r="A16" s="64">
        <v>11</v>
      </c>
      <c r="B16" s="66" t="s">
        <v>142</v>
      </c>
      <c r="C16" s="66" t="s">
        <v>148</v>
      </c>
      <c r="D16" s="54" t="s">
        <v>153</v>
      </c>
      <c r="E16" s="54"/>
      <c r="F16" s="54"/>
      <c r="G16" s="55">
        <f t="shared" si="0"/>
        <v>82</v>
      </c>
      <c r="H16" s="55">
        <v>63</v>
      </c>
      <c r="I16" s="55">
        <f t="shared" si="1"/>
        <v>19</v>
      </c>
      <c r="J16" s="63">
        <v>6</v>
      </c>
      <c r="K16" s="63">
        <f t="shared" si="4"/>
        <v>13</v>
      </c>
      <c r="L16" s="66" t="e">
        <f>IF(#REF!=I16,"YES","NO")</f>
        <v>#REF!</v>
      </c>
      <c r="M16" s="66" t="s">
        <v>218</v>
      </c>
      <c r="N16" s="67"/>
      <c r="O16" s="67"/>
      <c r="P16" s="68"/>
    </row>
    <row r="17" spans="1:19" s="4" customFormat="1" ht="30" customHeight="1" x14ac:dyDescent="0.3">
      <c r="A17" s="37">
        <v>12</v>
      </c>
      <c r="B17" s="38" t="s">
        <v>154</v>
      </c>
      <c r="C17" s="21" t="s">
        <v>94</v>
      </c>
      <c r="D17" s="39" t="s">
        <v>155</v>
      </c>
      <c r="E17" s="39"/>
      <c r="F17" s="39"/>
      <c r="G17" s="32">
        <f t="shared" si="0"/>
        <v>130</v>
      </c>
      <c r="H17" s="32">
        <v>100</v>
      </c>
      <c r="I17" s="32">
        <f t="shared" si="1"/>
        <v>30</v>
      </c>
      <c r="J17" s="33">
        <f t="shared" si="2"/>
        <v>9</v>
      </c>
      <c r="K17" s="33">
        <f t="shared" si="4"/>
        <v>21</v>
      </c>
      <c r="L17" s="21" t="e">
        <f>IF(#REF!=I17,"YES","NO")</f>
        <v>#REF!</v>
      </c>
      <c r="M17" s="43"/>
      <c r="N17" s="17"/>
      <c r="O17" s="17"/>
      <c r="P17" s="18"/>
    </row>
    <row r="18" spans="1:19" s="4" customFormat="1" ht="30" customHeight="1" x14ac:dyDescent="0.3">
      <c r="A18" s="64">
        <v>13</v>
      </c>
      <c r="B18" s="65" t="s">
        <v>154</v>
      </c>
      <c r="C18" s="66" t="s">
        <v>94</v>
      </c>
      <c r="D18" s="54" t="s">
        <v>156</v>
      </c>
      <c r="E18" s="76"/>
      <c r="F18" s="76"/>
      <c r="G18" s="55">
        <f t="shared" si="0"/>
        <v>120</v>
      </c>
      <c r="H18" s="55">
        <v>92</v>
      </c>
      <c r="I18" s="55">
        <f t="shared" si="1"/>
        <v>28</v>
      </c>
      <c r="J18" s="63">
        <v>9</v>
      </c>
      <c r="K18" s="63">
        <f t="shared" si="4"/>
        <v>19</v>
      </c>
      <c r="L18" s="66" t="e">
        <f>IF(#REF!=I18,"YES","NO")</f>
        <v>#REF!</v>
      </c>
      <c r="M18" s="66" t="s">
        <v>218</v>
      </c>
      <c r="N18" s="67"/>
      <c r="O18" s="67"/>
      <c r="P18" s="68"/>
    </row>
    <row r="19" spans="1:19" s="4" customFormat="1" ht="30" customHeight="1" x14ac:dyDescent="0.3">
      <c r="A19" s="64">
        <v>14</v>
      </c>
      <c r="B19" s="65" t="s">
        <v>154</v>
      </c>
      <c r="C19" s="66" t="s">
        <v>94</v>
      </c>
      <c r="D19" s="54" t="s">
        <v>157</v>
      </c>
      <c r="E19" s="76"/>
      <c r="F19" s="76"/>
      <c r="G19" s="55">
        <f t="shared" si="0"/>
        <v>120</v>
      </c>
      <c r="H19" s="55">
        <v>92</v>
      </c>
      <c r="I19" s="55">
        <f t="shared" si="1"/>
        <v>28</v>
      </c>
      <c r="J19" s="63">
        <v>9</v>
      </c>
      <c r="K19" s="63">
        <f t="shared" si="4"/>
        <v>19</v>
      </c>
      <c r="L19" s="66" t="e">
        <f>IF(#REF!=I19,"YES","NO")</f>
        <v>#REF!</v>
      </c>
      <c r="M19" s="66" t="s">
        <v>218</v>
      </c>
      <c r="N19" s="67"/>
      <c r="O19" s="67"/>
      <c r="P19" s="68"/>
    </row>
    <row r="20" spans="1:19" s="4" customFormat="1" ht="30" customHeight="1" x14ac:dyDescent="0.3">
      <c r="A20" s="64">
        <v>15</v>
      </c>
      <c r="B20" s="65" t="s">
        <v>154</v>
      </c>
      <c r="C20" s="66" t="s">
        <v>94</v>
      </c>
      <c r="D20" s="54" t="s">
        <v>158</v>
      </c>
      <c r="E20" s="76"/>
      <c r="F20" s="76"/>
      <c r="G20" s="55">
        <f t="shared" si="0"/>
        <v>120</v>
      </c>
      <c r="H20" s="55">
        <v>92</v>
      </c>
      <c r="I20" s="55">
        <f t="shared" si="1"/>
        <v>28</v>
      </c>
      <c r="J20" s="63">
        <v>9</v>
      </c>
      <c r="K20" s="63">
        <f t="shared" si="4"/>
        <v>19</v>
      </c>
      <c r="L20" s="66" t="e">
        <f>IF(#REF!=I20,"YES","NO")</f>
        <v>#REF!</v>
      </c>
      <c r="M20" s="66" t="s">
        <v>218</v>
      </c>
      <c r="N20" s="67"/>
      <c r="O20" s="67"/>
      <c r="P20" s="68"/>
    </row>
    <row r="21" spans="1:19" s="4" customFormat="1" ht="30" customHeight="1" x14ac:dyDescent="0.3">
      <c r="A21" s="64">
        <v>16</v>
      </c>
      <c r="B21" s="65" t="s">
        <v>154</v>
      </c>
      <c r="C21" s="66" t="s">
        <v>94</v>
      </c>
      <c r="D21" s="76" t="s">
        <v>159</v>
      </c>
      <c r="E21" s="76"/>
      <c r="F21" s="76"/>
      <c r="G21" s="55">
        <f t="shared" si="0"/>
        <v>120</v>
      </c>
      <c r="H21" s="55">
        <v>92</v>
      </c>
      <c r="I21" s="55">
        <f t="shared" si="1"/>
        <v>28</v>
      </c>
      <c r="J21" s="63">
        <v>9</v>
      </c>
      <c r="K21" s="63">
        <f t="shared" si="4"/>
        <v>19</v>
      </c>
      <c r="L21" s="66" t="e">
        <f>IF(#REF!=I21,"YES","NO")</f>
        <v>#REF!</v>
      </c>
      <c r="M21" s="66" t="s">
        <v>218</v>
      </c>
      <c r="N21" s="67"/>
      <c r="O21" s="67"/>
      <c r="P21" s="68"/>
      <c r="R21" s="29"/>
      <c r="S21" s="29"/>
    </row>
    <row r="22" spans="1:19" s="4" customFormat="1" ht="30" customHeight="1" x14ac:dyDescent="0.3">
      <c r="A22" s="64">
        <v>17</v>
      </c>
      <c r="B22" s="65" t="s">
        <v>154</v>
      </c>
      <c r="C22" s="66" t="s">
        <v>94</v>
      </c>
      <c r="D22" s="76" t="s">
        <v>160</v>
      </c>
      <c r="E22" s="76"/>
      <c r="F22" s="76"/>
      <c r="G22" s="55">
        <f t="shared" si="0"/>
        <v>120</v>
      </c>
      <c r="H22" s="55">
        <v>92</v>
      </c>
      <c r="I22" s="55">
        <f t="shared" si="1"/>
        <v>28</v>
      </c>
      <c r="J22" s="63">
        <v>9</v>
      </c>
      <c r="K22" s="63">
        <f t="shared" si="4"/>
        <v>19</v>
      </c>
      <c r="L22" s="66" t="e">
        <f>IF(#REF!=I22,"YES","NO")</f>
        <v>#REF!</v>
      </c>
      <c r="M22" s="66" t="s">
        <v>218</v>
      </c>
      <c r="N22" s="67"/>
      <c r="O22" s="67"/>
      <c r="P22" s="68"/>
    </row>
    <row r="23" spans="1:19" s="4" customFormat="1" ht="30" customHeight="1" x14ac:dyDescent="0.3">
      <c r="A23" s="64">
        <v>18</v>
      </c>
      <c r="B23" s="65" t="s">
        <v>154</v>
      </c>
      <c r="C23" s="66" t="s">
        <v>94</v>
      </c>
      <c r="D23" s="76" t="s">
        <v>161</v>
      </c>
      <c r="E23" s="76"/>
      <c r="F23" s="76"/>
      <c r="G23" s="55">
        <f t="shared" si="0"/>
        <v>120</v>
      </c>
      <c r="H23" s="55">
        <v>92</v>
      </c>
      <c r="I23" s="55">
        <f t="shared" si="1"/>
        <v>28</v>
      </c>
      <c r="J23" s="63">
        <v>9</v>
      </c>
      <c r="K23" s="63">
        <f t="shared" si="4"/>
        <v>19</v>
      </c>
      <c r="L23" s="66" t="e">
        <f>IF(#REF!=I23,"YES","NO")</f>
        <v>#REF!</v>
      </c>
      <c r="M23" s="66" t="s">
        <v>218</v>
      </c>
      <c r="N23" s="67"/>
      <c r="O23" s="67"/>
      <c r="P23" s="68"/>
    </row>
    <row r="24" spans="1:19" s="4" customFormat="1" ht="30" customHeight="1" x14ac:dyDescent="0.3">
      <c r="A24" s="37">
        <v>19</v>
      </c>
      <c r="B24" s="38" t="s">
        <v>154</v>
      </c>
      <c r="C24" s="21" t="s">
        <v>94</v>
      </c>
      <c r="D24" s="46" t="s">
        <v>162</v>
      </c>
      <c r="E24" s="46"/>
      <c r="F24" s="46"/>
      <c r="G24" s="32">
        <f t="shared" si="0"/>
        <v>130</v>
      </c>
      <c r="H24" s="32">
        <v>100</v>
      </c>
      <c r="I24" s="32">
        <f t="shared" si="1"/>
        <v>30</v>
      </c>
      <c r="J24" s="33">
        <f t="shared" si="2"/>
        <v>9</v>
      </c>
      <c r="K24" s="33">
        <f t="shared" si="4"/>
        <v>21</v>
      </c>
      <c r="L24" s="21" t="e">
        <f>IF(#REF!=I24,"YES","NO")</f>
        <v>#REF!</v>
      </c>
      <c r="M24" s="43"/>
      <c r="N24" s="17"/>
      <c r="O24" s="17"/>
      <c r="P24" s="18"/>
    </row>
    <row r="25" spans="1:19" s="4" customFormat="1" ht="30" customHeight="1" x14ac:dyDescent="0.3">
      <c r="A25" s="37">
        <v>20</v>
      </c>
      <c r="B25" s="38" t="s">
        <v>154</v>
      </c>
      <c r="C25" s="21" t="s">
        <v>94</v>
      </c>
      <c r="D25" s="39" t="s">
        <v>163</v>
      </c>
      <c r="E25" s="39"/>
      <c r="F25" s="39"/>
      <c r="G25" s="32">
        <f t="shared" si="0"/>
        <v>130</v>
      </c>
      <c r="H25" s="32">
        <v>100</v>
      </c>
      <c r="I25" s="32">
        <f t="shared" si="1"/>
        <v>30</v>
      </c>
      <c r="J25" s="33">
        <f t="shared" si="2"/>
        <v>9</v>
      </c>
      <c r="K25" s="33">
        <f t="shared" si="4"/>
        <v>21</v>
      </c>
      <c r="L25" s="21" t="e">
        <f>IF(#REF!=I25,"YES","NO")</f>
        <v>#REF!</v>
      </c>
      <c r="M25" s="43"/>
      <c r="N25" s="17"/>
      <c r="O25" s="17"/>
      <c r="P25" s="18"/>
    </row>
    <row r="26" spans="1:19" s="4" customFormat="1" ht="30" customHeight="1" x14ac:dyDescent="0.3">
      <c r="A26" s="37">
        <v>21</v>
      </c>
      <c r="B26" s="38" t="s">
        <v>154</v>
      </c>
      <c r="C26" s="21" t="s">
        <v>94</v>
      </c>
      <c r="D26" s="39" t="s">
        <v>164</v>
      </c>
      <c r="E26" s="39"/>
      <c r="F26" s="39"/>
      <c r="G26" s="32">
        <f t="shared" si="0"/>
        <v>130</v>
      </c>
      <c r="H26" s="32">
        <v>100</v>
      </c>
      <c r="I26" s="32">
        <f t="shared" si="1"/>
        <v>30</v>
      </c>
      <c r="J26" s="33">
        <f t="shared" si="2"/>
        <v>9</v>
      </c>
      <c r="K26" s="33">
        <f t="shared" si="4"/>
        <v>21</v>
      </c>
      <c r="L26" s="21" t="e">
        <f>IF(#REF!=I26,"YES","NO")</f>
        <v>#REF!</v>
      </c>
      <c r="M26" s="43"/>
      <c r="N26" s="17"/>
      <c r="O26" s="17"/>
      <c r="P26" s="18"/>
    </row>
    <row r="27" spans="1:19" s="4" customFormat="1" ht="30" customHeight="1" x14ac:dyDescent="0.3">
      <c r="A27" s="37">
        <v>22</v>
      </c>
      <c r="B27" s="38" t="s">
        <v>154</v>
      </c>
      <c r="C27" s="21" t="s">
        <v>143</v>
      </c>
      <c r="D27" s="39" t="s">
        <v>165</v>
      </c>
      <c r="E27" s="39"/>
      <c r="F27" s="39"/>
      <c r="G27" s="32">
        <f t="shared" si="0"/>
        <v>130</v>
      </c>
      <c r="H27" s="32">
        <v>100</v>
      </c>
      <c r="I27" s="32">
        <f t="shared" si="1"/>
        <v>30</v>
      </c>
      <c r="J27" s="33">
        <f t="shared" si="2"/>
        <v>9</v>
      </c>
      <c r="K27" s="33">
        <f t="shared" si="4"/>
        <v>21</v>
      </c>
      <c r="L27" s="21" t="e">
        <f>IF(#REF!=I27,"YES","NO")</f>
        <v>#REF!</v>
      </c>
      <c r="M27" s="43"/>
      <c r="N27" s="17"/>
      <c r="O27" s="17"/>
      <c r="P27" s="18"/>
    </row>
    <row r="28" spans="1:19" s="5" customFormat="1" ht="30" customHeight="1" x14ac:dyDescent="0.3">
      <c r="A28" s="37">
        <v>23</v>
      </c>
      <c r="B28" s="38" t="s">
        <v>154</v>
      </c>
      <c r="C28" s="21" t="s">
        <v>143</v>
      </c>
      <c r="D28" s="39" t="s">
        <v>166</v>
      </c>
      <c r="E28" s="39"/>
      <c r="F28" s="39"/>
      <c r="G28" s="32">
        <f t="shared" si="0"/>
        <v>126</v>
      </c>
      <c r="H28" s="32">
        <v>97</v>
      </c>
      <c r="I28" s="32">
        <f t="shared" si="1"/>
        <v>29</v>
      </c>
      <c r="J28" s="33">
        <v>9</v>
      </c>
      <c r="K28" s="33">
        <f t="shared" si="4"/>
        <v>20</v>
      </c>
      <c r="L28" s="21" t="e">
        <f>IF(#REF!=I28,"YES","NO")</f>
        <v>#REF!</v>
      </c>
      <c r="M28" s="43"/>
      <c r="N28" s="17"/>
      <c r="O28" s="17"/>
      <c r="P28" s="18"/>
    </row>
    <row r="29" spans="1:19" s="4" customFormat="1" ht="30" customHeight="1" x14ac:dyDescent="0.3">
      <c r="A29" s="37">
        <v>24</v>
      </c>
      <c r="B29" s="38" t="s">
        <v>154</v>
      </c>
      <c r="C29" s="21" t="s">
        <v>143</v>
      </c>
      <c r="D29" s="46" t="s">
        <v>167</v>
      </c>
      <c r="E29" s="46"/>
      <c r="F29" s="46"/>
      <c r="G29" s="32">
        <f t="shared" si="0"/>
        <v>126</v>
      </c>
      <c r="H29" s="32">
        <v>97</v>
      </c>
      <c r="I29" s="32">
        <f t="shared" si="1"/>
        <v>29</v>
      </c>
      <c r="J29" s="33">
        <v>9</v>
      </c>
      <c r="K29" s="33">
        <f t="shared" si="4"/>
        <v>20</v>
      </c>
      <c r="L29" s="21" t="e">
        <f>IF(#REF!=I29,"YES","NO")</f>
        <v>#REF!</v>
      </c>
      <c r="M29" s="43"/>
      <c r="N29" s="17"/>
      <c r="O29" s="17"/>
      <c r="P29" s="18"/>
      <c r="Q29" s="5"/>
    </row>
    <row r="30" spans="1:19" s="5" customFormat="1" ht="30" customHeight="1" x14ac:dyDescent="0.3">
      <c r="A30" s="37">
        <v>25</v>
      </c>
      <c r="B30" s="38" t="s">
        <v>154</v>
      </c>
      <c r="C30" s="21" t="s">
        <v>143</v>
      </c>
      <c r="D30" s="46" t="s">
        <v>168</v>
      </c>
      <c r="E30" s="47"/>
      <c r="F30" s="47"/>
      <c r="G30" s="32">
        <f t="shared" si="0"/>
        <v>126</v>
      </c>
      <c r="H30" s="32">
        <v>97</v>
      </c>
      <c r="I30" s="32">
        <f t="shared" si="1"/>
        <v>29</v>
      </c>
      <c r="J30" s="33">
        <v>9</v>
      </c>
      <c r="K30" s="33">
        <f t="shared" si="4"/>
        <v>20</v>
      </c>
      <c r="L30" s="21" t="e">
        <f>IF(#REF!=I30,"YES","NO")</f>
        <v>#REF!</v>
      </c>
      <c r="M30" s="43"/>
      <c r="N30" s="17"/>
      <c r="O30" s="17"/>
      <c r="P30" s="18"/>
    </row>
    <row r="31" spans="1:19" s="4" customFormat="1" ht="30" customHeight="1" x14ac:dyDescent="0.3">
      <c r="A31" s="37">
        <v>26</v>
      </c>
      <c r="B31" s="38" t="s">
        <v>154</v>
      </c>
      <c r="C31" s="21" t="s">
        <v>143</v>
      </c>
      <c r="D31" s="39" t="s">
        <v>169</v>
      </c>
      <c r="E31" s="39"/>
      <c r="F31" s="39"/>
      <c r="G31" s="32">
        <f t="shared" si="0"/>
        <v>126</v>
      </c>
      <c r="H31" s="32">
        <v>97</v>
      </c>
      <c r="I31" s="32">
        <f t="shared" si="1"/>
        <v>29</v>
      </c>
      <c r="J31" s="33">
        <v>9</v>
      </c>
      <c r="K31" s="33">
        <f t="shared" si="4"/>
        <v>20</v>
      </c>
      <c r="L31" s="21" t="e">
        <f>IF(#REF!=I31,"YES","NO")</f>
        <v>#REF!</v>
      </c>
      <c r="M31" s="43"/>
      <c r="N31" s="17"/>
      <c r="O31" s="17"/>
      <c r="P31" s="18"/>
      <c r="Q31" s="5"/>
    </row>
    <row r="32" spans="1:19" s="4" customFormat="1" ht="30" customHeight="1" x14ac:dyDescent="0.3">
      <c r="A32" s="37">
        <v>27</v>
      </c>
      <c r="B32" s="38" t="s">
        <v>154</v>
      </c>
      <c r="C32" s="21" t="s">
        <v>143</v>
      </c>
      <c r="D32" s="39" t="s">
        <v>170</v>
      </c>
      <c r="E32" s="39"/>
      <c r="F32" s="39"/>
      <c r="G32" s="32">
        <f t="shared" si="0"/>
        <v>126</v>
      </c>
      <c r="H32" s="32">
        <v>97</v>
      </c>
      <c r="I32" s="32">
        <f t="shared" si="1"/>
        <v>29</v>
      </c>
      <c r="J32" s="33">
        <v>9</v>
      </c>
      <c r="K32" s="33">
        <f t="shared" si="4"/>
        <v>20</v>
      </c>
      <c r="L32" s="21" t="e">
        <f>IF(#REF!=I32,"YES","NO")</f>
        <v>#REF!</v>
      </c>
      <c r="M32" s="43"/>
      <c r="N32" s="17"/>
      <c r="O32" s="17"/>
      <c r="P32" s="18"/>
      <c r="Q32" s="5"/>
    </row>
    <row r="33" spans="1:72" s="4" customFormat="1" ht="30" customHeight="1" x14ac:dyDescent="0.3">
      <c r="A33" s="37">
        <v>28</v>
      </c>
      <c r="B33" s="38" t="s">
        <v>154</v>
      </c>
      <c r="C33" s="21" t="s">
        <v>143</v>
      </c>
      <c r="D33" s="39" t="s">
        <v>171</v>
      </c>
      <c r="E33" s="39"/>
      <c r="F33" s="39"/>
      <c r="G33" s="32">
        <f t="shared" si="0"/>
        <v>130</v>
      </c>
      <c r="H33" s="32">
        <v>100</v>
      </c>
      <c r="I33" s="32">
        <f t="shared" si="1"/>
        <v>30</v>
      </c>
      <c r="J33" s="33">
        <f>ROUNDDOWN((H33*0.3*0.3),0)</f>
        <v>9</v>
      </c>
      <c r="K33" s="33">
        <f t="shared" si="4"/>
        <v>21</v>
      </c>
      <c r="L33" s="21" t="e">
        <f>IF(#REF!=I33,"YES","NO")</f>
        <v>#REF!</v>
      </c>
      <c r="M33" s="43"/>
      <c r="N33" s="17"/>
      <c r="O33" s="17"/>
      <c r="P33" s="18"/>
      <c r="Q33" s="5"/>
    </row>
    <row r="34" spans="1:72" s="4" customFormat="1" ht="30" customHeight="1" x14ac:dyDescent="0.3">
      <c r="A34" s="37">
        <v>29</v>
      </c>
      <c r="B34" s="38" t="s">
        <v>154</v>
      </c>
      <c r="C34" s="21" t="s">
        <v>143</v>
      </c>
      <c r="D34" s="39" t="s">
        <v>172</v>
      </c>
      <c r="E34" s="44"/>
      <c r="F34" s="44"/>
      <c r="G34" s="32">
        <f t="shared" si="0"/>
        <v>130</v>
      </c>
      <c r="H34" s="32">
        <v>100</v>
      </c>
      <c r="I34" s="32">
        <f t="shared" si="1"/>
        <v>30</v>
      </c>
      <c r="J34" s="33">
        <f>ROUNDDOWN((H34*0.3*0.3),0)</f>
        <v>9</v>
      </c>
      <c r="K34" s="33">
        <f t="shared" si="4"/>
        <v>21</v>
      </c>
      <c r="L34" s="21" t="e">
        <f>IF(#REF!=I34,"YES","NO")</f>
        <v>#REF!</v>
      </c>
      <c r="M34" s="43"/>
      <c r="N34" s="17"/>
      <c r="O34" s="17"/>
      <c r="P34" s="18"/>
      <c r="Q34" s="5"/>
    </row>
    <row r="35" spans="1:72" s="4" customFormat="1" ht="30" customHeight="1" x14ac:dyDescent="0.3">
      <c r="A35" s="37">
        <v>30</v>
      </c>
      <c r="B35" s="38" t="s">
        <v>154</v>
      </c>
      <c r="C35" s="21" t="s">
        <v>143</v>
      </c>
      <c r="D35" s="39" t="s">
        <v>173</v>
      </c>
      <c r="E35" s="44"/>
      <c r="F35" s="44"/>
      <c r="G35" s="32">
        <f t="shared" si="0"/>
        <v>130</v>
      </c>
      <c r="H35" s="32">
        <v>100</v>
      </c>
      <c r="I35" s="32">
        <f t="shared" si="1"/>
        <v>30</v>
      </c>
      <c r="J35" s="33">
        <f>ROUNDDOWN((H35*0.3*0.3),0)</f>
        <v>9</v>
      </c>
      <c r="K35" s="33">
        <f t="shared" si="4"/>
        <v>21</v>
      </c>
      <c r="L35" s="21" t="e">
        <f>IF(#REF!=I35,"YES","NO")</f>
        <v>#REF!</v>
      </c>
      <c r="M35" s="43"/>
      <c r="N35" s="17"/>
      <c r="O35" s="17"/>
      <c r="P35" s="18"/>
      <c r="Q35" s="5"/>
    </row>
    <row r="36" spans="1:72" s="4" customFormat="1" ht="30" customHeight="1" x14ac:dyDescent="0.3">
      <c r="A36" s="37">
        <v>31</v>
      </c>
      <c r="B36" s="38" t="s">
        <v>154</v>
      </c>
      <c r="C36" s="21" t="s">
        <v>143</v>
      </c>
      <c r="D36" s="39" t="s">
        <v>174</v>
      </c>
      <c r="E36" s="44"/>
      <c r="F36" s="44"/>
      <c r="G36" s="32">
        <f t="shared" si="0"/>
        <v>126</v>
      </c>
      <c r="H36" s="32">
        <v>97</v>
      </c>
      <c r="I36" s="32">
        <f t="shared" si="1"/>
        <v>29</v>
      </c>
      <c r="J36" s="33">
        <v>9</v>
      </c>
      <c r="K36" s="33">
        <f t="shared" si="4"/>
        <v>20</v>
      </c>
      <c r="L36" s="21" t="e">
        <f>IF(#REF!=I36,"YES","NO")</f>
        <v>#REF!</v>
      </c>
      <c r="M36" s="43"/>
      <c r="N36" s="17"/>
      <c r="O36" s="17"/>
      <c r="P36" s="18"/>
      <c r="Q36" s="5"/>
    </row>
    <row r="37" spans="1:72" s="4" customFormat="1" ht="30" customHeight="1" x14ac:dyDescent="0.3">
      <c r="A37" s="37">
        <v>32</v>
      </c>
      <c r="B37" s="38" t="s">
        <v>154</v>
      </c>
      <c r="C37" s="21" t="s">
        <v>143</v>
      </c>
      <c r="D37" s="39" t="s">
        <v>175</v>
      </c>
      <c r="E37" s="44"/>
      <c r="F37" s="44"/>
      <c r="G37" s="32">
        <f t="shared" si="0"/>
        <v>126</v>
      </c>
      <c r="H37" s="32">
        <v>97</v>
      </c>
      <c r="I37" s="32">
        <f t="shared" si="1"/>
        <v>29</v>
      </c>
      <c r="J37" s="33">
        <v>9</v>
      </c>
      <c r="K37" s="33">
        <f t="shared" si="4"/>
        <v>20</v>
      </c>
      <c r="L37" s="21" t="e">
        <f>IF(#REF!=I37,"YES","NO")</f>
        <v>#REF!</v>
      </c>
      <c r="M37" s="43"/>
      <c r="N37" s="17"/>
      <c r="O37" s="17"/>
      <c r="P37" s="18"/>
    </row>
    <row r="38" spans="1:72" s="4" customFormat="1" ht="30" customHeight="1" x14ac:dyDescent="0.3">
      <c r="A38" s="37">
        <v>33</v>
      </c>
      <c r="B38" s="38" t="s">
        <v>154</v>
      </c>
      <c r="C38" s="21" t="s">
        <v>143</v>
      </c>
      <c r="D38" s="46" t="s">
        <v>176</v>
      </c>
      <c r="E38" s="47"/>
      <c r="F38" s="47"/>
      <c r="G38" s="32">
        <f t="shared" si="0"/>
        <v>126</v>
      </c>
      <c r="H38" s="32">
        <v>97</v>
      </c>
      <c r="I38" s="32">
        <f t="shared" si="1"/>
        <v>29</v>
      </c>
      <c r="J38" s="33">
        <v>9</v>
      </c>
      <c r="K38" s="33">
        <f t="shared" si="4"/>
        <v>20</v>
      </c>
      <c r="L38" s="21" t="e">
        <f>IF(#REF!=I38,"YES","NO")</f>
        <v>#REF!</v>
      </c>
      <c r="M38" s="43"/>
      <c r="N38" s="17"/>
      <c r="O38" s="17"/>
      <c r="P38" s="18"/>
    </row>
    <row r="39" spans="1:72" s="4" customFormat="1" ht="30" customHeight="1" x14ac:dyDescent="0.3">
      <c r="A39" s="37">
        <v>34</v>
      </c>
      <c r="B39" s="38" t="s">
        <v>154</v>
      </c>
      <c r="C39" s="21" t="s">
        <v>143</v>
      </c>
      <c r="D39" s="46" t="s">
        <v>177</v>
      </c>
      <c r="E39" s="47"/>
      <c r="F39" s="47"/>
      <c r="G39" s="32">
        <f t="shared" si="0"/>
        <v>126</v>
      </c>
      <c r="H39" s="32">
        <v>97</v>
      </c>
      <c r="I39" s="32">
        <f t="shared" si="1"/>
        <v>29</v>
      </c>
      <c r="J39" s="33">
        <v>9</v>
      </c>
      <c r="K39" s="33">
        <f t="shared" si="4"/>
        <v>20</v>
      </c>
      <c r="L39" s="21" t="e">
        <f>IF(#REF!=I39,"YES","NO")</f>
        <v>#REF!</v>
      </c>
      <c r="M39" s="43"/>
      <c r="N39" s="17"/>
      <c r="O39" s="17"/>
      <c r="P39" s="18"/>
    </row>
    <row r="40" spans="1:72" s="4" customFormat="1" ht="30" customHeight="1" x14ac:dyDescent="0.3">
      <c r="A40" s="37">
        <v>35</v>
      </c>
      <c r="B40" s="38" t="s">
        <v>154</v>
      </c>
      <c r="C40" s="21" t="s">
        <v>143</v>
      </c>
      <c r="D40" s="46" t="s">
        <v>178</v>
      </c>
      <c r="E40" s="47"/>
      <c r="F40" s="47"/>
      <c r="G40" s="32">
        <f t="shared" si="0"/>
        <v>130</v>
      </c>
      <c r="H40" s="32">
        <v>100</v>
      </c>
      <c r="I40" s="32">
        <f t="shared" si="1"/>
        <v>30</v>
      </c>
      <c r="J40" s="33">
        <f>ROUNDDOWN((H40*0.3*0.3),0)</f>
        <v>9</v>
      </c>
      <c r="K40" s="33">
        <f t="shared" si="4"/>
        <v>21</v>
      </c>
      <c r="L40" s="21" t="e">
        <f>IF(#REF!=I40,"YES","NO")</f>
        <v>#REF!</v>
      </c>
      <c r="M40" s="43"/>
      <c r="N40" s="17"/>
      <c r="O40" s="17"/>
      <c r="P40" s="18"/>
    </row>
    <row r="41" spans="1:72" s="4" customFormat="1" ht="30" customHeight="1" x14ac:dyDescent="0.3">
      <c r="A41" s="37">
        <v>36</v>
      </c>
      <c r="B41" s="38" t="s">
        <v>154</v>
      </c>
      <c r="C41" s="21" t="s">
        <v>143</v>
      </c>
      <c r="D41" s="46" t="s">
        <v>179</v>
      </c>
      <c r="E41" s="47"/>
      <c r="F41" s="47"/>
      <c r="G41" s="32">
        <f t="shared" si="0"/>
        <v>130</v>
      </c>
      <c r="H41" s="32">
        <v>100</v>
      </c>
      <c r="I41" s="32">
        <f t="shared" si="1"/>
        <v>30</v>
      </c>
      <c r="J41" s="33">
        <f>ROUNDDOWN((H41*0.3*0.3),0)</f>
        <v>9</v>
      </c>
      <c r="K41" s="33">
        <f t="shared" si="4"/>
        <v>21</v>
      </c>
      <c r="L41" s="21" t="e">
        <f>IF(#REF!=I41,"YES","NO")</f>
        <v>#REF!</v>
      </c>
      <c r="M41" s="43"/>
      <c r="N41" s="17"/>
      <c r="O41" s="17"/>
      <c r="P41" s="18"/>
    </row>
    <row r="42" spans="1:72" s="4" customFormat="1" ht="30" customHeight="1" x14ac:dyDescent="0.3">
      <c r="A42" s="64">
        <v>37</v>
      </c>
      <c r="B42" s="65" t="s">
        <v>154</v>
      </c>
      <c r="C42" s="66" t="s">
        <v>148</v>
      </c>
      <c r="D42" s="54" t="s">
        <v>180</v>
      </c>
      <c r="E42" s="54"/>
      <c r="F42" s="54"/>
      <c r="G42" s="55">
        <f t="shared" si="0"/>
        <v>98</v>
      </c>
      <c r="H42" s="55">
        <v>75</v>
      </c>
      <c r="I42" s="55">
        <f t="shared" si="1"/>
        <v>23</v>
      </c>
      <c r="J42" s="63">
        <v>7</v>
      </c>
      <c r="K42" s="63">
        <v>16</v>
      </c>
      <c r="L42" s="66" t="e">
        <f>IF(#REF!=I42,"YES","NO")</f>
        <v>#REF!</v>
      </c>
      <c r="M42" s="66" t="s">
        <v>218</v>
      </c>
      <c r="N42" s="67"/>
      <c r="O42" s="67"/>
      <c r="P42" s="68"/>
    </row>
    <row r="43" spans="1:72" s="4" customFormat="1" ht="30" customHeight="1" x14ac:dyDescent="0.3">
      <c r="A43" s="64">
        <v>38</v>
      </c>
      <c r="B43" s="65" t="s">
        <v>154</v>
      </c>
      <c r="C43" s="66" t="s">
        <v>148</v>
      </c>
      <c r="D43" s="54" t="s">
        <v>181</v>
      </c>
      <c r="E43" s="54"/>
      <c r="F43" s="54"/>
      <c r="G43" s="55">
        <f t="shared" si="0"/>
        <v>95</v>
      </c>
      <c r="H43" s="55">
        <v>73</v>
      </c>
      <c r="I43" s="55">
        <f t="shared" si="1"/>
        <v>22</v>
      </c>
      <c r="J43" s="63">
        <v>7</v>
      </c>
      <c r="K43" s="63">
        <f t="shared" si="4"/>
        <v>15</v>
      </c>
      <c r="L43" s="66" t="e">
        <f>IF(#REF!=I43,"YES","NO")</f>
        <v>#REF!</v>
      </c>
      <c r="M43" s="66" t="s">
        <v>218</v>
      </c>
      <c r="N43" s="67"/>
      <c r="O43" s="67"/>
      <c r="P43" s="68"/>
    </row>
    <row r="44" spans="1:72" s="4" customFormat="1" ht="30" customHeight="1" x14ac:dyDescent="0.3">
      <c r="A44" s="37">
        <v>39</v>
      </c>
      <c r="B44" s="38" t="s">
        <v>154</v>
      </c>
      <c r="C44" s="21" t="s">
        <v>182</v>
      </c>
      <c r="D44" s="39" t="s">
        <v>183</v>
      </c>
      <c r="E44" s="39"/>
      <c r="F44" s="39"/>
      <c r="G44" s="32">
        <f t="shared" si="0"/>
        <v>130</v>
      </c>
      <c r="H44" s="32">
        <v>100</v>
      </c>
      <c r="I44" s="32">
        <f t="shared" si="1"/>
        <v>30</v>
      </c>
      <c r="J44" s="33">
        <f t="shared" ref="J44:J48" si="5">ROUNDDOWN((H44*0.3*0.3),0)</f>
        <v>9</v>
      </c>
      <c r="K44" s="33">
        <f t="shared" si="4"/>
        <v>21</v>
      </c>
      <c r="L44" s="21" t="e">
        <f>IF(#REF!=I44,"YES","NO")</f>
        <v>#REF!</v>
      </c>
      <c r="M44" s="43"/>
      <c r="N44" s="17"/>
      <c r="O44" s="17"/>
      <c r="P44" s="18"/>
    </row>
    <row r="45" spans="1:72" s="4" customFormat="1" ht="30" customHeight="1" x14ac:dyDescent="0.3">
      <c r="A45" s="37">
        <v>40</v>
      </c>
      <c r="B45" s="38" t="s">
        <v>154</v>
      </c>
      <c r="C45" s="38" t="s">
        <v>182</v>
      </c>
      <c r="D45" s="39" t="s">
        <v>184</v>
      </c>
      <c r="E45" s="39"/>
      <c r="F45" s="39"/>
      <c r="G45" s="32">
        <f t="shared" si="0"/>
        <v>130</v>
      </c>
      <c r="H45" s="32">
        <v>100</v>
      </c>
      <c r="I45" s="32">
        <f t="shared" si="1"/>
        <v>30</v>
      </c>
      <c r="J45" s="33">
        <f t="shared" si="5"/>
        <v>9</v>
      </c>
      <c r="K45" s="33">
        <f t="shared" si="4"/>
        <v>21</v>
      </c>
      <c r="L45" s="21" t="e">
        <f>IF(#REF!=I45,"YES","NO")</f>
        <v>#REF!</v>
      </c>
      <c r="M45" s="43"/>
      <c r="N45" s="17"/>
      <c r="O45" s="17"/>
      <c r="P45" s="18"/>
    </row>
    <row r="46" spans="1:72" ht="30.75" customHeight="1" x14ac:dyDescent="0.3">
      <c r="A46" s="37">
        <v>41</v>
      </c>
      <c r="B46" s="38" t="s">
        <v>154</v>
      </c>
      <c r="C46" s="38" t="s">
        <v>182</v>
      </c>
      <c r="D46" s="39" t="s">
        <v>185</v>
      </c>
      <c r="E46" s="39"/>
      <c r="F46" s="39"/>
      <c r="G46" s="32">
        <f t="shared" si="0"/>
        <v>130</v>
      </c>
      <c r="H46" s="32">
        <v>100</v>
      </c>
      <c r="I46" s="32">
        <f t="shared" si="1"/>
        <v>30</v>
      </c>
      <c r="J46" s="33">
        <f t="shared" si="5"/>
        <v>9</v>
      </c>
      <c r="K46" s="33">
        <f t="shared" si="4"/>
        <v>21</v>
      </c>
      <c r="L46" s="21" t="e">
        <f>IF(#REF!=I46,"YES","NO")</f>
        <v>#REF!</v>
      </c>
      <c r="M46" s="43"/>
      <c r="N46" s="17"/>
      <c r="O46" s="17"/>
      <c r="P46" s="18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</row>
    <row r="47" spans="1:72" ht="36.75" customHeight="1" x14ac:dyDescent="0.3">
      <c r="A47" s="37">
        <v>42</v>
      </c>
      <c r="B47" s="38" t="s">
        <v>154</v>
      </c>
      <c r="C47" s="38" t="s">
        <v>186</v>
      </c>
      <c r="D47" s="39" t="s">
        <v>188</v>
      </c>
      <c r="E47" s="39"/>
      <c r="F47" s="39"/>
      <c r="G47" s="32">
        <f t="shared" si="0"/>
        <v>130</v>
      </c>
      <c r="H47" s="32">
        <v>100</v>
      </c>
      <c r="I47" s="32">
        <f t="shared" si="1"/>
        <v>30</v>
      </c>
      <c r="J47" s="33">
        <f t="shared" si="5"/>
        <v>9</v>
      </c>
      <c r="K47" s="33">
        <f t="shared" si="4"/>
        <v>21</v>
      </c>
      <c r="L47" s="21" t="e">
        <f>IF(#REF!=I47,"YES","NO")</f>
        <v>#REF!</v>
      </c>
      <c r="M47" s="43"/>
      <c r="N47" s="17"/>
      <c r="O47" s="17"/>
      <c r="P47" s="18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</row>
    <row r="48" spans="1:72" s="36" customFormat="1" ht="31.5" customHeight="1" x14ac:dyDescent="0.3">
      <c r="A48" s="37">
        <v>43</v>
      </c>
      <c r="B48" s="38" t="s">
        <v>154</v>
      </c>
      <c r="C48" s="21" t="s">
        <v>187</v>
      </c>
      <c r="D48" s="39" t="s">
        <v>189</v>
      </c>
      <c r="E48" s="41"/>
      <c r="F48" s="41"/>
      <c r="G48" s="32">
        <f t="shared" si="0"/>
        <v>130</v>
      </c>
      <c r="H48" s="32">
        <v>100</v>
      </c>
      <c r="I48" s="32">
        <f t="shared" si="1"/>
        <v>30</v>
      </c>
      <c r="J48" s="33">
        <f t="shared" si="5"/>
        <v>9</v>
      </c>
      <c r="K48" s="33">
        <f t="shared" si="4"/>
        <v>21</v>
      </c>
      <c r="L48" s="21" t="e">
        <f>IF(#REF!=I48,"YES","NO")</f>
        <v>#REF!</v>
      </c>
      <c r="M48" s="43"/>
      <c r="N48" s="17"/>
      <c r="O48" s="17"/>
      <c r="P48" s="18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</row>
    <row r="1048304" spans="5:5" x14ac:dyDescent="0.3">
      <c r="E1048304" s="24"/>
    </row>
  </sheetData>
  <autoFilter ref="A5:L48" xr:uid="{00000000-0009-0000-0000-000003000000}"/>
  <mergeCells count="11">
    <mergeCell ref="M4:M5"/>
    <mergeCell ref="N4:S4"/>
    <mergeCell ref="A1:K1"/>
    <mergeCell ref="A2:K2"/>
    <mergeCell ref="A4:A5"/>
    <mergeCell ref="B4:B5"/>
    <mergeCell ref="C4:C5"/>
    <mergeCell ref="D4:D5"/>
    <mergeCell ref="E4:E5"/>
    <mergeCell ref="F4:F5"/>
    <mergeCell ref="G4:K4"/>
  </mergeCells>
  <phoneticPr fontId="2" type="noConversion"/>
  <pageMargins left="0.7" right="0.7" top="0.75" bottom="0.75" header="0.3" footer="0.3"/>
  <pageSetup paperSize="9" scale="46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H1048283"/>
  <sheetViews>
    <sheetView zoomScale="85" zoomScaleNormal="85" workbookViewId="0">
      <pane ySplit="4" topLeftCell="A5" activePane="bottomLeft" state="frozen"/>
      <selection pane="bottomLeft" activeCell="A3" sqref="A3:A4"/>
    </sheetView>
  </sheetViews>
  <sheetFormatPr defaultColWidth="9" defaultRowHeight="16.5" x14ac:dyDescent="0.3"/>
  <cols>
    <col min="1" max="1" width="8.875" style="3" customWidth="1"/>
    <col min="2" max="2" width="8.625" style="1" bestFit="1" customWidth="1"/>
    <col min="3" max="3" width="21.5" style="1" customWidth="1"/>
    <col min="4" max="4" width="41.625" style="1" customWidth="1"/>
    <col min="5" max="5" width="12.125" style="1" customWidth="1"/>
    <col min="6" max="6" width="16.625" style="1" customWidth="1"/>
    <col min="7" max="7" width="15.375" style="1" customWidth="1"/>
    <col min="8" max="8" width="18.75" style="6" customWidth="1"/>
    <col min="9" max="9" width="16.375" style="6" hidden="1" customWidth="1"/>
    <col min="10" max="10" width="16.875" style="1" customWidth="1"/>
    <col min="11" max="11" width="18.625" style="1" customWidth="1"/>
    <col min="12" max="12" width="16.75" style="1" customWidth="1"/>
    <col min="13" max="13" width="9" style="6" hidden="1" customWidth="1"/>
    <col min="14" max="14" width="49.625" style="1" customWidth="1"/>
    <col min="15" max="17" width="10.25" style="1" bestFit="1" customWidth="1"/>
    <col min="18" max="16384" width="9" style="1"/>
  </cols>
  <sheetData>
    <row r="1" spans="1:72" ht="25.5" x14ac:dyDescent="0.3">
      <c r="A1" s="81" t="s">
        <v>191</v>
      </c>
      <c r="B1" s="81"/>
      <c r="C1" s="81"/>
      <c r="D1" s="81"/>
      <c r="E1" s="81"/>
      <c r="F1" s="81"/>
      <c r="G1" s="81"/>
      <c r="H1" s="82"/>
      <c r="I1" s="81"/>
      <c r="J1" s="81"/>
      <c r="K1" s="81"/>
      <c r="L1" s="81"/>
    </row>
    <row r="2" spans="1:72" ht="17.25" thickBot="1" x14ac:dyDescent="0.35">
      <c r="H2" s="8">
        <v>7000</v>
      </c>
      <c r="I2" s="8">
        <v>5600</v>
      </c>
      <c r="J2" s="8">
        <v>5000</v>
      </c>
      <c r="K2" s="8">
        <v>3200</v>
      </c>
      <c r="L2" s="8">
        <v>320</v>
      </c>
    </row>
    <row r="3" spans="1:72" ht="24" customHeight="1" thickBot="1" x14ac:dyDescent="0.35">
      <c r="A3" s="83" t="s">
        <v>0</v>
      </c>
      <c r="B3" s="93" t="s">
        <v>1</v>
      </c>
      <c r="C3" s="85" t="s">
        <v>2</v>
      </c>
      <c r="D3" s="87" t="s">
        <v>3</v>
      </c>
      <c r="E3" s="87" t="s">
        <v>22</v>
      </c>
      <c r="F3" s="87" t="s">
        <v>23</v>
      </c>
      <c r="G3" s="90" t="s">
        <v>6</v>
      </c>
      <c r="H3" s="91"/>
      <c r="I3" s="90"/>
      <c r="J3" s="90"/>
      <c r="K3" s="90"/>
      <c r="L3" s="92"/>
      <c r="M3" s="23"/>
      <c r="N3" s="79" t="s">
        <v>16</v>
      </c>
      <c r="O3" s="95"/>
      <c r="P3" s="96"/>
      <c r="Q3" s="96"/>
      <c r="R3" s="96"/>
      <c r="S3" s="96"/>
      <c r="T3" s="96"/>
    </row>
    <row r="4" spans="1:72" ht="82.5" x14ac:dyDescent="0.3">
      <c r="A4" s="84"/>
      <c r="B4" s="94"/>
      <c r="C4" s="86"/>
      <c r="D4" s="88"/>
      <c r="E4" s="88"/>
      <c r="F4" s="89"/>
      <c r="G4" s="9" t="s">
        <v>5</v>
      </c>
      <c r="H4" s="10" t="s">
        <v>4</v>
      </c>
      <c r="I4" s="11" t="s">
        <v>11</v>
      </c>
      <c r="J4" s="12" t="s">
        <v>10</v>
      </c>
      <c r="K4" s="13" t="s">
        <v>7</v>
      </c>
      <c r="L4" s="28" t="s">
        <v>8</v>
      </c>
      <c r="M4" s="23"/>
      <c r="N4" s="80"/>
      <c r="O4" s="15"/>
      <c r="P4" s="16"/>
      <c r="Q4" s="16"/>
      <c r="R4" s="16"/>
      <c r="S4" s="16"/>
      <c r="T4" s="25"/>
    </row>
    <row r="5" spans="1:72" s="4" customFormat="1" ht="30" customHeight="1" x14ac:dyDescent="0.3">
      <c r="A5" s="26">
        <v>1</v>
      </c>
      <c r="B5" s="19" t="s">
        <v>13</v>
      </c>
      <c r="C5" s="19" t="s">
        <v>192</v>
      </c>
      <c r="D5" s="20" t="s">
        <v>193</v>
      </c>
      <c r="E5" s="22"/>
      <c r="F5" s="22"/>
      <c r="G5" s="27">
        <f t="shared" ref="G5" si="0">SUM(H5,J5)</f>
        <v>5284</v>
      </c>
      <c r="H5" s="27">
        <v>2936</v>
      </c>
      <c r="I5" s="27">
        <f t="shared" ref="I5:I27" si="1">ROUNDDOWN($K$2*H5/$J$2,0)</f>
        <v>1879</v>
      </c>
      <c r="J5" s="27">
        <f>SUM(K5:L5)</f>
        <v>2348</v>
      </c>
      <c r="K5" s="7">
        <f>ROUNDDOWN((H5*1200/1500*0.3),0)</f>
        <v>704</v>
      </c>
      <c r="L5" s="7">
        <f>ROUNDDOWN((H5*1200/1500*0.7),0)</f>
        <v>1644</v>
      </c>
      <c r="M5" s="19" t="str">
        <f t="shared" ref="M5" si="2">IF(I5=J5,"YES","NO")</f>
        <v>NO</v>
      </c>
      <c r="N5" s="19"/>
      <c r="O5" s="17"/>
      <c r="P5" s="17"/>
      <c r="Q5" s="17"/>
    </row>
    <row r="6" spans="1:72" s="4" customFormat="1" ht="30" customHeight="1" x14ac:dyDescent="0.3">
      <c r="A6" s="26">
        <v>2</v>
      </c>
      <c r="B6" s="19" t="s">
        <v>13</v>
      </c>
      <c r="C6" s="19" t="s">
        <v>192</v>
      </c>
      <c r="D6" s="20" t="s">
        <v>194</v>
      </c>
      <c r="E6" s="22"/>
      <c r="F6" s="22"/>
      <c r="G6" s="27">
        <f t="shared" ref="G6" si="3">SUM(H6,J6)</f>
        <v>2647</v>
      </c>
      <c r="H6" s="27">
        <v>1471</v>
      </c>
      <c r="I6" s="27">
        <f t="shared" si="1"/>
        <v>941</v>
      </c>
      <c r="J6" s="27">
        <f t="shared" ref="J6:J27" si="4">SUM(K6:L6)</f>
        <v>1176</v>
      </c>
      <c r="K6" s="7">
        <f>ROUNDDOWN((H6*1200/1500*0.3),0)</f>
        <v>353</v>
      </c>
      <c r="L6" s="7">
        <f>ROUNDDOWN((H6*1200/1500*0.7),0)</f>
        <v>823</v>
      </c>
      <c r="M6" s="19" t="str">
        <f t="shared" ref="M6" si="5">IF(I6=J6,"YES","NO")</f>
        <v>NO</v>
      </c>
      <c r="N6" s="19"/>
      <c r="O6" s="17"/>
      <c r="P6" s="17"/>
      <c r="Q6" s="17"/>
    </row>
    <row r="7" spans="1:72" s="4" customFormat="1" ht="30" customHeight="1" x14ac:dyDescent="0.3">
      <c r="A7" s="26">
        <v>3</v>
      </c>
      <c r="B7" s="19" t="s">
        <v>14</v>
      </c>
      <c r="C7" s="19" t="s">
        <v>9</v>
      </c>
      <c r="D7" s="20" t="s">
        <v>197</v>
      </c>
      <c r="E7" s="22"/>
      <c r="F7" s="22"/>
      <c r="G7" s="27">
        <f t="shared" ref="G7:G11" si="6">SUM(H7,J7)</f>
        <v>13633</v>
      </c>
      <c r="H7" s="27">
        <v>8313</v>
      </c>
      <c r="I7" s="27">
        <f t="shared" si="1"/>
        <v>5320</v>
      </c>
      <c r="J7" s="27">
        <f t="shared" si="4"/>
        <v>5320</v>
      </c>
      <c r="K7" s="7">
        <f>ROUNDDOWN((H7*5440/8500*0.3),0)</f>
        <v>1596</v>
      </c>
      <c r="L7" s="7">
        <f>ROUNDDOWN((H7*5440/8500*0.7),0)</f>
        <v>3724</v>
      </c>
      <c r="M7" s="19" t="str">
        <f t="shared" ref="M7:M8" si="7">IF(I7=J7,"YES","NO")</f>
        <v>YES</v>
      </c>
      <c r="N7" s="19"/>
      <c r="O7" s="17"/>
      <c r="P7" s="17"/>
      <c r="Q7" s="17"/>
    </row>
    <row r="8" spans="1:72" s="4" customFormat="1" ht="30" customHeight="1" x14ac:dyDescent="0.3">
      <c r="A8" s="26">
        <v>4</v>
      </c>
      <c r="B8" s="19" t="s">
        <v>14</v>
      </c>
      <c r="C8" s="19" t="s">
        <v>9</v>
      </c>
      <c r="D8" s="20" t="s">
        <v>198</v>
      </c>
      <c r="E8" s="22"/>
      <c r="F8" s="22"/>
      <c r="G8" s="27">
        <f t="shared" si="6"/>
        <v>8200</v>
      </c>
      <c r="H8" s="27">
        <v>5000</v>
      </c>
      <c r="I8" s="27">
        <f t="shared" si="1"/>
        <v>3200</v>
      </c>
      <c r="J8" s="27">
        <f t="shared" si="4"/>
        <v>3200</v>
      </c>
      <c r="K8" s="7">
        <f>ROUNDDOWN((H8*3200/5000*0.3),0)</f>
        <v>960</v>
      </c>
      <c r="L8" s="7">
        <f>ROUNDDOWN((H8*3200/5000*0.7),0)</f>
        <v>2240</v>
      </c>
      <c r="M8" s="19" t="str">
        <f t="shared" si="7"/>
        <v>YES</v>
      </c>
      <c r="N8" s="19"/>
      <c r="O8" s="17"/>
      <c r="P8" s="17"/>
      <c r="Q8" s="17"/>
    </row>
    <row r="9" spans="1:72" s="4" customFormat="1" ht="30" customHeight="1" x14ac:dyDescent="0.3">
      <c r="A9" s="26">
        <v>5</v>
      </c>
      <c r="B9" s="19" t="s">
        <v>14</v>
      </c>
      <c r="C9" s="19" t="s">
        <v>9</v>
      </c>
      <c r="D9" s="20" t="s">
        <v>199</v>
      </c>
      <c r="E9" s="22"/>
      <c r="F9" s="22"/>
      <c r="G9" s="27">
        <f t="shared" si="6"/>
        <v>8200</v>
      </c>
      <c r="H9" s="27">
        <v>5000</v>
      </c>
      <c r="I9" s="27">
        <f t="shared" si="1"/>
        <v>3200</v>
      </c>
      <c r="J9" s="27">
        <f t="shared" si="4"/>
        <v>3200</v>
      </c>
      <c r="K9" s="7">
        <f>ROUNDDOWN((H9*3200/5000*0.3),0)</f>
        <v>960</v>
      </c>
      <c r="L9" s="7">
        <f>ROUNDDOWN((H9*3200/5000*0.7),0)</f>
        <v>2240</v>
      </c>
      <c r="M9" s="19" t="str">
        <f t="shared" ref="M9:M10" si="8">IF(I9=J9,"YES","NO")</f>
        <v>YES</v>
      </c>
      <c r="N9" s="19"/>
      <c r="O9" s="17"/>
      <c r="P9" s="17"/>
      <c r="Q9" s="17"/>
    </row>
    <row r="10" spans="1:72" s="4" customFormat="1" ht="30" customHeight="1" x14ac:dyDescent="0.3">
      <c r="A10" s="26">
        <v>6</v>
      </c>
      <c r="B10" s="19" t="s">
        <v>14</v>
      </c>
      <c r="C10" s="19" t="s">
        <v>195</v>
      </c>
      <c r="D10" s="20" t="s">
        <v>39</v>
      </c>
      <c r="E10" s="22"/>
      <c r="F10" s="22"/>
      <c r="G10" s="27">
        <f t="shared" si="6"/>
        <v>8200</v>
      </c>
      <c r="H10" s="27">
        <v>5000</v>
      </c>
      <c r="I10" s="27">
        <f t="shared" si="1"/>
        <v>3200</v>
      </c>
      <c r="J10" s="27">
        <f t="shared" si="4"/>
        <v>3200</v>
      </c>
      <c r="K10" s="7">
        <f>ROUNDDOWN((H10*3200/5000*0.3),0)</f>
        <v>960</v>
      </c>
      <c r="L10" s="7">
        <f>ROUNDDOWN((H10*3200/5000*0.7),0)</f>
        <v>2240</v>
      </c>
      <c r="M10" s="19" t="str">
        <f t="shared" si="8"/>
        <v>YES</v>
      </c>
      <c r="N10" s="19"/>
      <c r="O10" s="17"/>
      <c r="P10" s="17"/>
      <c r="Q10" s="17"/>
    </row>
    <row r="11" spans="1:72" s="4" customFormat="1" ht="30" customHeight="1" x14ac:dyDescent="0.3">
      <c r="A11" s="26">
        <v>7</v>
      </c>
      <c r="B11" s="19" t="s">
        <v>14</v>
      </c>
      <c r="C11" s="19" t="s">
        <v>196</v>
      </c>
      <c r="D11" s="20" t="s">
        <v>200</v>
      </c>
      <c r="E11" s="22"/>
      <c r="F11" s="22"/>
      <c r="G11" s="27">
        <f t="shared" si="6"/>
        <v>11360</v>
      </c>
      <c r="H11" s="27">
        <v>6927</v>
      </c>
      <c r="I11" s="27">
        <f t="shared" si="1"/>
        <v>4433</v>
      </c>
      <c r="J11" s="27">
        <f t="shared" si="4"/>
        <v>4433</v>
      </c>
      <c r="K11" s="7">
        <v>1330</v>
      </c>
      <c r="L11" s="7">
        <f>ROUNDDOWN((H11*5440/8500*0.7),0)</f>
        <v>3103</v>
      </c>
      <c r="M11" s="19" t="str">
        <f t="shared" ref="M11:M12" si="9">IF(I11=J11,"YES","NO")</f>
        <v>YES</v>
      </c>
      <c r="N11" s="19"/>
      <c r="O11" s="17"/>
      <c r="P11" s="17"/>
      <c r="Q11" s="17"/>
    </row>
    <row r="12" spans="1:72" s="4" customFormat="1" ht="30" customHeight="1" x14ac:dyDescent="0.3">
      <c r="A12" s="26">
        <v>8</v>
      </c>
      <c r="B12" s="19" t="s">
        <v>15</v>
      </c>
      <c r="C12" s="19" t="s">
        <v>9</v>
      </c>
      <c r="D12" s="20" t="s">
        <v>201</v>
      </c>
      <c r="E12" s="22"/>
      <c r="F12" s="22"/>
      <c r="G12" s="27">
        <f t="shared" ref="G12" si="10">SUM(H12,J12)</f>
        <v>19924</v>
      </c>
      <c r="H12" s="27">
        <v>11069</v>
      </c>
      <c r="I12" s="27">
        <f t="shared" si="1"/>
        <v>7084</v>
      </c>
      <c r="J12" s="27">
        <f t="shared" si="4"/>
        <v>8855</v>
      </c>
      <c r="K12" s="7">
        <v>2657</v>
      </c>
      <c r="L12" s="7">
        <f t="shared" ref="L12:L21" si="11">ROUNDDOWN((H12*5600/7000*0.7),0)</f>
        <v>6198</v>
      </c>
      <c r="M12" s="19" t="str">
        <f t="shared" si="9"/>
        <v>NO</v>
      </c>
      <c r="N12" s="19"/>
      <c r="O12" s="17"/>
      <c r="P12" s="17"/>
      <c r="Q12" s="17"/>
    </row>
    <row r="13" spans="1:72" s="4" customFormat="1" ht="30" customHeight="1" x14ac:dyDescent="0.3">
      <c r="A13" s="26">
        <v>9</v>
      </c>
      <c r="B13" s="19" t="s">
        <v>15</v>
      </c>
      <c r="C13" s="19" t="s">
        <v>9</v>
      </c>
      <c r="D13" s="20" t="s">
        <v>202</v>
      </c>
      <c r="E13" s="22"/>
      <c r="F13" s="22"/>
      <c r="G13" s="27">
        <f t="shared" ref="G13:G27" si="12">SUM(H13,J13)</f>
        <v>12029</v>
      </c>
      <c r="H13" s="27">
        <v>6683</v>
      </c>
      <c r="I13" s="27">
        <f t="shared" si="1"/>
        <v>4277</v>
      </c>
      <c r="J13" s="27">
        <f t="shared" si="4"/>
        <v>5346</v>
      </c>
      <c r="K13" s="7">
        <v>1604</v>
      </c>
      <c r="L13" s="7">
        <f t="shared" si="11"/>
        <v>3742</v>
      </c>
      <c r="M13" s="19" t="str">
        <f t="shared" ref="M13:M27" si="13">IF(I13=J13,"YES","NO")</f>
        <v>NO</v>
      </c>
      <c r="N13" s="19"/>
      <c r="O13" s="17"/>
      <c r="P13" s="17"/>
      <c r="Q13" s="17"/>
    </row>
    <row r="14" spans="1:72" s="34" customFormat="1" ht="30" customHeight="1" x14ac:dyDescent="0.3">
      <c r="A14" s="26">
        <v>10</v>
      </c>
      <c r="B14" s="19" t="s">
        <v>15</v>
      </c>
      <c r="C14" s="19" t="s">
        <v>9</v>
      </c>
      <c r="D14" s="20" t="s">
        <v>203</v>
      </c>
      <c r="E14" s="22"/>
      <c r="F14" s="22"/>
      <c r="G14" s="27">
        <f t="shared" si="12"/>
        <v>12589</v>
      </c>
      <c r="H14" s="27">
        <v>6994</v>
      </c>
      <c r="I14" s="27">
        <f t="shared" si="1"/>
        <v>4476</v>
      </c>
      <c r="J14" s="27">
        <f t="shared" si="4"/>
        <v>5595</v>
      </c>
      <c r="K14" s="7">
        <v>1679</v>
      </c>
      <c r="L14" s="7">
        <f t="shared" si="11"/>
        <v>3916</v>
      </c>
      <c r="M14" s="19" t="str">
        <f t="shared" si="13"/>
        <v>NO</v>
      </c>
      <c r="N14" s="19"/>
      <c r="O14" s="17"/>
      <c r="P14" s="17"/>
      <c r="Q14" s="17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</row>
    <row r="15" spans="1:72" s="34" customFormat="1" ht="30" customHeight="1" x14ac:dyDescent="0.3">
      <c r="A15" s="26">
        <v>11</v>
      </c>
      <c r="B15" s="19" t="s">
        <v>15</v>
      </c>
      <c r="C15" s="19" t="s">
        <v>9</v>
      </c>
      <c r="D15" s="20" t="s">
        <v>204</v>
      </c>
      <c r="E15" s="22"/>
      <c r="F15" s="22"/>
      <c r="G15" s="27">
        <f t="shared" si="12"/>
        <v>11525</v>
      </c>
      <c r="H15" s="27">
        <v>6403</v>
      </c>
      <c r="I15" s="27">
        <f t="shared" si="1"/>
        <v>4097</v>
      </c>
      <c r="J15" s="27">
        <f t="shared" si="4"/>
        <v>5122</v>
      </c>
      <c r="K15" s="7">
        <v>1537</v>
      </c>
      <c r="L15" s="7">
        <f t="shared" si="11"/>
        <v>3585</v>
      </c>
      <c r="M15" s="19" t="str">
        <f t="shared" si="13"/>
        <v>NO</v>
      </c>
      <c r="N15" s="19"/>
      <c r="O15" s="17"/>
      <c r="P15" s="17"/>
      <c r="Q15" s="17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34" customFormat="1" ht="30" customHeight="1" x14ac:dyDescent="0.3">
      <c r="A16" s="26">
        <v>12</v>
      </c>
      <c r="B16" s="19" t="s">
        <v>15</v>
      </c>
      <c r="C16" s="19" t="s">
        <v>195</v>
      </c>
      <c r="D16" s="20" t="s">
        <v>205</v>
      </c>
      <c r="E16" s="22"/>
      <c r="F16" s="22"/>
      <c r="G16" s="27">
        <f t="shared" si="12"/>
        <v>12600</v>
      </c>
      <c r="H16" s="27">
        <v>7000</v>
      </c>
      <c r="I16" s="27">
        <f t="shared" si="1"/>
        <v>4480</v>
      </c>
      <c r="J16" s="27">
        <f t="shared" si="4"/>
        <v>5600</v>
      </c>
      <c r="K16" s="7">
        <f>ROUNDDOWN((H16*5600/7000*0.3),0)</f>
        <v>1680</v>
      </c>
      <c r="L16" s="7">
        <f t="shared" si="11"/>
        <v>3920</v>
      </c>
      <c r="M16" s="19" t="str">
        <f t="shared" si="13"/>
        <v>NO</v>
      </c>
      <c r="N16" s="19"/>
      <c r="O16" s="17"/>
      <c r="P16" s="17"/>
      <c r="Q16" s="17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112" s="4" customFormat="1" ht="30" customHeight="1" x14ac:dyDescent="0.3">
      <c r="A17" s="26">
        <v>13</v>
      </c>
      <c r="B17" s="19" t="s">
        <v>15</v>
      </c>
      <c r="C17" s="19" t="s">
        <v>195</v>
      </c>
      <c r="D17" s="20" t="s">
        <v>206</v>
      </c>
      <c r="E17" s="22"/>
      <c r="F17" s="22"/>
      <c r="G17" s="27">
        <f t="shared" si="12"/>
        <v>12025</v>
      </c>
      <c r="H17" s="27">
        <v>6681</v>
      </c>
      <c r="I17" s="27">
        <f t="shared" si="1"/>
        <v>4275</v>
      </c>
      <c r="J17" s="27">
        <f t="shared" si="4"/>
        <v>5344</v>
      </c>
      <c r="K17" s="7">
        <f>ROUNDDOWN((H17*5600/7000*0.3),0)</f>
        <v>1603</v>
      </c>
      <c r="L17" s="7">
        <f t="shared" si="11"/>
        <v>3741</v>
      </c>
      <c r="M17" s="19" t="str">
        <f t="shared" si="13"/>
        <v>NO</v>
      </c>
      <c r="N17" s="19"/>
      <c r="O17" s="17"/>
      <c r="P17" s="17"/>
      <c r="Q17" s="17"/>
    </row>
    <row r="18" spans="1:112" s="4" customFormat="1" ht="30" customHeight="1" x14ac:dyDescent="0.3">
      <c r="A18" s="26">
        <v>14</v>
      </c>
      <c r="B18" s="19" t="s">
        <v>15</v>
      </c>
      <c r="C18" s="19" t="s">
        <v>195</v>
      </c>
      <c r="D18" s="20" t="s">
        <v>207</v>
      </c>
      <c r="E18" s="22"/>
      <c r="F18" s="22"/>
      <c r="G18" s="27">
        <f t="shared" si="12"/>
        <v>10657</v>
      </c>
      <c r="H18" s="27">
        <v>5921</v>
      </c>
      <c r="I18" s="27">
        <f t="shared" si="1"/>
        <v>3789</v>
      </c>
      <c r="J18" s="27">
        <f t="shared" si="4"/>
        <v>4736</v>
      </c>
      <c r="K18" s="7">
        <f>ROUNDDOWN((H18*5600/7000*0.3),0)</f>
        <v>1421</v>
      </c>
      <c r="L18" s="7">
        <f t="shared" si="11"/>
        <v>3315</v>
      </c>
      <c r="M18" s="19" t="str">
        <f t="shared" si="13"/>
        <v>NO</v>
      </c>
      <c r="N18" s="19"/>
      <c r="O18" s="17"/>
      <c r="P18" s="17"/>
      <c r="Q18" s="17"/>
    </row>
    <row r="19" spans="1:112" s="5" customFormat="1" ht="30" customHeight="1" x14ac:dyDescent="0.3">
      <c r="A19" s="26">
        <v>15</v>
      </c>
      <c r="B19" s="19" t="s">
        <v>15</v>
      </c>
      <c r="C19" s="19" t="s">
        <v>19</v>
      </c>
      <c r="D19" s="20" t="s">
        <v>208</v>
      </c>
      <c r="E19" s="22"/>
      <c r="F19" s="22"/>
      <c r="G19" s="27">
        <f t="shared" si="12"/>
        <v>11601</v>
      </c>
      <c r="H19" s="27">
        <v>6445</v>
      </c>
      <c r="I19" s="27">
        <f t="shared" si="1"/>
        <v>4124</v>
      </c>
      <c r="J19" s="27">
        <f t="shared" si="4"/>
        <v>5156</v>
      </c>
      <c r="K19" s="7">
        <v>1547</v>
      </c>
      <c r="L19" s="7">
        <f t="shared" si="11"/>
        <v>3609</v>
      </c>
      <c r="M19" s="19" t="str">
        <f t="shared" si="13"/>
        <v>NO</v>
      </c>
      <c r="N19" s="19"/>
      <c r="O19" s="17"/>
      <c r="P19" s="17"/>
      <c r="Q19" s="17"/>
    </row>
    <row r="20" spans="1:112" s="4" customFormat="1" ht="30" customHeight="1" x14ac:dyDescent="0.3">
      <c r="A20" s="26">
        <v>16</v>
      </c>
      <c r="B20" s="19" t="s">
        <v>15</v>
      </c>
      <c r="C20" s="19" t="s">
        <v>19</v>
      </c>
      <c r="D20" s="20" t="s">
        <v>209</v>
      </c>
      <c r="E20" s="22"/>
      <c r="F20" s="22"/>
      <c r="G20" s="27">
        <f t="shared" si="12"/>
        <v>10827</v>
      </c>
      <c r="H20" s="27">
        <v>6015</v>
      </c>
      <c r="I20" s="27">
        <f t="shared" si="1"/>
        <v>3849</v>
      </c>
      <c r="J20" s="27">
        <f t="shared" si="4"/>
        <v>4812</v>
      </c>
      <c r="K20" s="7">
        <v>1444</v>
      </c>
      <c r="L20" s="7">
        <f t="shared" si="11"/>
        <v>3368</v>
      </c>
      <c r="M20" s="19" t="str">
        <f t="shared" si="13"/>
        <v>NO</v>
      </c>
      <c r="N20" s="19"/>
      <c r="O20" s="17"/>
      <c r="P20" s="17"/>
      <c r="Q20" s="17"/>
      <c r="R20" s="5"/>
    </row>
    <row r="21" spans="1:112" s="4" customFormat="1" ht="30" customHeight="1" x14ac:dyDescent="0.3">
      <c r="A21" s="26">
        <v>17</v>
      </c>
      <c r="B21" s="19" t="s">
        <v>15</v>
      </c>
      <c r="C21" s="19" t="s">
        <v>19</v>
      </c>
      <c r="D21" s="20" t="s">
        <v>210</v>
      </c>
      <c r="E21" s="22"/>
      <c r="F21" s="22"/>
      <c r="G21" s="27">
        <f t="shared" si="12"/>
        <v>10204</v>
      </c>
      <c r="H21" s="27">
        <v>5669</v>
      </c>
      <c r="I21" s="27">
        <f t="shared" si="1"/>
        <v>3628</v>
      </c>
      <c r="J21" s="27">
        <f t="shared" si="4"/>
        <v>4535</v>
      </c>
      <c r="K21" s="7">
        <v>1361</v>
      </c>
      <c r="L21" s="7">
        <f t="shared" si="11"/>
        <v>3174</v>
      </c>
      <c r="M21" s="19" t="str">
        <f t="shared" si="13"/>
        <v>NO</v>
      </c>
      <c r="N21" s="19"/>
      <c r="O21" s="17"/>
      <c r="P21" s="17"/>
      <c r="Q21" s="17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</row>
    <row r="22" spans="1:112" s="4" customFormat="1" ht="30" customHeight="1" x14ac:dyDescent="0.3">
      <c r="A22" s="26">
        <v>18</v>
      </c>
      <c r="B22" s="19" t="s">
        <v>15</v>
      </c>
      <c r="C22" s="19" t="s">
        <v>211</v>
      </c>
      <c r="D22" s="20" t="s">
        <v>212</v>
      </c>
      <c r="E22" s="22"/>
      <c r="F22" s="22"/>
      <c r="G22" s="27">
        <f t="shared" si="12"/>
        <v>14200</v>
      </c>
      <c r="H22" s="27">
        <v>7889</v>
      </c>
      <c r="I22" s="27">
        <f t="shared" si="1"/>
        <v>5048</v>
      </c>
      <c r="J22" s="27">
        <f t="shared" si="4"/>
        <v>6311</v>
      </c>
      <c r="K22" s="7">
        <f>ROUNDDOWN((H22*9200/11500*0.3),0)</f>
        <v>1893</v>
      </c>
      <c r="L22" s="7">
        <v>4418</v>
      </c>
      <c r="M22" s="19" t="str">
        <f t="shared" si="13"/>
        <v>NO</v>
      </c>
      <c r="N22" s="19"/>
      <c r="O22" s="17"/>
      <c r="P22" s="17"/>
      <c r="Q22" s="17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</row>
    <row r="23" spans="1:112" ht="30.75" customHeight="1" x14ac:dyDescent="0.3">
      <c r="A23" s="26">
        <v>19</v>
      </c>
      <c r="B23" s="19" t="s">
        <v>15</v>
      </c>
      <c r="C23" s="19" t="s">
        <v>211</v>
      </c>
      <c r="D23" s="20" t="s">
        <v>213</v>
      </c>
      <c r="E23" s="22"/>
      <c r="F23" s="22"/>
      <c r="G23" s="27">
        <f t="shared" si="12"/>
        <v>15535</v>
      </c>
      <c r="H23" s="27">
        <v>8631</v>
      </c>
      <c r="I23" s="27">
        <f t="shared" si="1"/>
        <v>5523</v>
      </c>
      <c r="J23" s="27">
        <f t="shared" si="4"/>
        <v>6904</v>
      </c>
      <c r="K23" s="7">
        <f>ROUNDDOWN((H23*9200/11500*0.3),0)</f>
        <v>2071</v>
      </c>
      <c r="L23" s="7">
        <f>ROUNDDOWN((H23*9200/11500*0.7),0)</f>
        <v>4833</v>
      </c>
      <c r="M23" s="19" t="str">
        <f t="shared" ref="M23" si="14">IF(I23=J23,"YES","NO")</f>
        <v>NO</v>
      </c>
      <c r="N23" s="19"/>
      <c r="O23" s="17"/>
      <c r="P23" s="17"/>
      <c r="Q23" s="17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</row>
    <row r="24" spans="1:112" s="4" customFormat="1" ht="30" customHeight="1" x14ac:dyDescent="0.3">
      <c r="A24" s="26">
        <v>20</v>
      </c>
      <c r="B24" s="19" t="s">
        <v>15</v>
      </c>
      <c r="C24" s="19" t="s">
        <v>36</v>
      </c>
      <c r="D24" s="20" t="s">
        <v>214</v>
      </c>
      <c r="E24" s="22"/>
      <c r="F24" s="22"/>
      <c r="G24" s="27">
        <f t="shared" si="12"/>
        <v>10675</v>
      </c>
      <c r="H24" s="27">
        <v>5931</v>
      </c>
      <c r="I24" s="27">
        <f t="shared" si="1"/>
        <v>3795</v>
      </c>
      <c r="J24" s="27">
        <f t="shared" si="4"/>
        <v>4744</v>
      </c>
      <c r="K24" s="7">
        <f>ROUNDDOWN((H24*5600/7000*0.3),0)</f>
        <v>1423</v>
      </c>
      <c r="L24" s="7">
        <f>ROUNDDOWN((H24*5600/7000*0.7),0)</f>
        <v>3321</v>
      </c>
      <c r="M24" s="19" t="str">
        <f t="shared" si="13"/>
        <v>NO</v>
      </c>
      <c r="N24" s="19"/>
      <c r="O24" s="17"/>
      <c r="P24" s="17"/>
      <c r="Q24" s="17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</row>
    <row r="25" spans="1:112" s="5" customFormat="1" ht="30" customHeight="1" x14ac:dyDescent="0.3">
      <c r="A25" s="26">
        <v>21</v>
      </c>
      <c r="B25" s="19" t="s">
        <v>15</v>
      </c>
      <c r="C25" s="19" t="s">
        <v>36</v>
      </c>
      <c r="D25" s="20" t="s">
        <v>215</v>
      </c>
      <c r="E25" s="22"/>
      <c r="F25" s="22"/>
      <c r="G25" s="27">
        <f t="shared" si="12"/>
        <v>9532</v>
      </c>
      <c r="H25" s="27">
        <v>5296</v>
      </c>
      <c r="I25" s="27">
        <f t="shared" si="1"/>
        <v>3389</v>
      </c>
      <c r="J25" s="27">
        <f t="shared" si="4"/>
        <v>4236</v>
      </c>
      <c r="K25" s="7">
        <f>ROUNDDOWN((H25*5600/7000*0.3),0)</f>
        <v>1271</v>
      </c>
      <c r="L25" s="7">
        <f>ROUNDDOWN((H25*5600/7000*0.7),0)</f>
        <v>2965</v>
      </c>
      <c r="M25" s="19" t="str">
        <f t="shared" si="13"/>
        <v>NO</v>
      </c>
      <c r="N25" s="19"/>
      <c r="O25" s="17"/>
      <c r="P25" s="17"/>
      <c r="Q25" s="17"/>
    </row>
    <row r="26" spans="1:112" s="4" customFormat="1" ht="30" customHeight="1" x14ac:dyDescent="0.3">
      <c r="A26" s="26">
        <v>22</v>
      </c>
      <c r="B26" s="19" t="s">
        <v>15</v>
      </c>
      <c r="C26" s="19" t="s">
        <v>38</v>
      </c>
      <c r="D26" s="20" t="s">
        <v>216</v>
      </c>
      <c r="E26" s="22"/>
      <c r="F26" s="22"/>
      <c r="G26" s="27">
        <f t="shared" si="12"/>
        <v>10657</v>
      </c>
      <c r="H26" s="27">
        <v>5921</v>
      </c>
      <c r="I26" s="27">
        <f t="shared" si="1"/>
        <v>3789</v>
      </c>
      <c r="J26" s="27">
        <f t="shared" si="4"/>
        <v>4736</v>
      </c>
      <c r="K26" s="7">
        <f>ROUNDDOWN((H26*5600/7000*0.3),0)</f>
        <v>1421</v>
      </c>
      <c r="L26" s="7">
        <f>ROUNDDOWN((H26*5600/7000*0.7),0)</f>
        <v>3315</v>
      </c>
      <c r="M26" s="19" t="str">
        <f t="shared" si="13"/>
        <v>NO</v>
      </c>
      <c r="N26" s="19"/>
      <c r="O26" s="17"/>
      <c r="P26" s="17"/>
      <c r="Q26" s="17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1:112" s="4" customFormat="1" ht="30" customHeight="1" x14ac:dyDescent="0.3">
      <c r="A27" s="26">
        <v>23</v>
      </c>
      <c r="B27" s="19" t="s">
        <v>15</v>
      </c>
      <c r="C27" s="19" t="s">
        <v>38</v>
      </c>
      <c r="D27" s="20" t="s">
        <v>217</v>
      </c>
      <c r="E27" s="22"/>
      <c r="F27" s="22"/>
      <c r="G27" s="27">
        <f t="shared" si="12"/>
        <v>10981</v>
      </c>
      <c r="H27" s="27">
        <v>6101</v>
      </c>
      <c r="I27" s="27">
        <f t="shared" si="1"/>
        <v>3904</v>
      </c>
      <c r="J27" s="27">
        <f t="shared" si="4"/>
        <v>4880</v>
      </c>
      <c r="K27" s="7">
        <f>ROUNDDOWN((H27*5600/7000*0.3),0)</f>
        <v>1464</v>
      </c>
      <c r="L27" s="7">
        <f>ROUNDDOWN((H27*5600/7000*0.7),0)</f>
        <v>3416</v>
      </c>
      <c r="M27" s="19" t="str">
        <f t="shared" si="13"/>
        <v>NO</v>
      </c>
      <c r="N27" s="19"/>
      <c r="O27" s="17"/>
      <c r="P27" s="17"/>
      <c r="Q27" s="17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1:112" s="4" customFormat="1" ht="30" customHeight="1" x14ac:dyDescent="0.3">
      <c r="A28" s="3"/>
      <c r="B28" s="1"/>
      <c r="C28" s="1"/>
      <c r="D28" s="1"/>
      <c r="E28" s="1"/>
      <c r="F28" s="1"/>
      <c r="G28" s="1"/>
      <c r="H28" s="6"/>
      <c r="I28" s="6"/>
      <c r="J28" s="1"/>
      <c r="K28" s="1"/>
      <c r="L28" s="1"/>
      <c r="M28" s="6"/>
      <c r="N28" s="1"/>
      <c r="O28" s="1"/>
      <c r="P28" s="1"/>
      <c r="Q28" s="1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1:112" s="4" customFormat="1" ht="30" customHeight="1" x14ac:dyDescent="0.3">
      <c r="A29" s="3"/>
      <c r="B29" s="1"/>
      <c r="C29" s="1"/>
      <c r="D29" s="1"/>
      <c r="E29" s="1"/>
      <c r="F29" s="1"/>
      <c r="G29" s="1"/>
      <c r="H29" s="6"/>
      <c r="I29" s="6"/>
      <c r="J29" s="1"/>
      <c r="K29" s="1"/>
      <c r="L29" s="1"/>
      <c r="M29" s="6"/>
      <c r="N29" s="1"/>
      <c r="O29" s="1"/>
      <c r="P29" s="1"/>
      <c r="Q29" s="1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1:112" s="4" customFormat="1" ht="30" customHeight="1" x14ac:dyDescent="0.3">
      <c r="A30" s="3"/>
      <c r="B30" s="1"/>
      <c r="C30" s="1"/>
      <c r="D30" s="1"/>
      <c r="E30" s="1"/>
      <c r="F30" s="1"/>
      <c r="G30" s="1"/>
      <c r="H30" s="6"/>
      <c r="I30" s="6"/>
      <c r="J30" s="1"/>
      <c r="K30" s="1"/>
      <c r="L30" s="1"/>
      <c r="M30" s="6"/>
      <c r="N30" s="1"/>
      <c r="O30" s="1"/>
      <c r="P30" s="1"/>
      <c r="Q30" s="1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1:112" s="4" customFormat="1" ht="30" customHeight="1" x14ac:dyDescent="0.3">
      <c r="A31" s="3"/>
      <c r="B31" s="1"/>
      <c r="C31" s="1"/>
      <c r="D31" s="1"/>
      <c r="E31" s="1"/>
      <c r="F31" s="1"/>
      <c r="G31" s="1"/>
      <c r="H31" s="6"/>
      <c r="I31" s="6"/>
      <c r="J31" s="1"/>
      <c r="K31" s="1"/>
      <c r="L31" s="1"/>
      <c r="M31" s="6"/>
      <c r="N31" s="1"/>
      <c r="O31" s="1"/>
      <c r="P31" s="1"/>
      <c r="Q31" s="1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1:112" s="4" customFormat="1" ht="30" customHeight="1" x14ac:dyDescent="0.3">
      <c r="A32" s="3"/>
      <c r="B32" s="1"/>
      <c r="C32" s="1"/>
      <c r="D32" s="1"/>
      <c r="E32" s="1"/>
      <c r="F32" s="1"/>
      <c r="G32" s="1"/>
      <c r="H32" s="6"/>
      <c r="I32" s="6"/>
      <c r="J32" s="1"/>
      <c r="K32" s="1"/>
      <c r="L32" s="1"/>
      <c r="M32" s="6"/>
      <c r="N32" s="1"/>
      <c r="O32" s="1"/>
      <c r="P32" s="1"/>
      <c r="Q32" s="1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1:68" s="4" customFormat="1" ht="30" customHeight="1" x14ac:dyDescent="0.3">
      <c r="A33" s="3"/>
      <c r="B33" s="1"/>
      <c r="C33" s="1"/>
      <c r="D33" s="1"/>
      <c r="E33" s="1"/>
      <c r="F33" s="1"/>
      <c r="G33" s="1"/>
      <c r="H33" s="6"/>
      <c r="I33" s="6"/>
      <c r="J33" s="1"/>
      <c r="K33" s="1"/>
      <c r="L33" s="1"/>
      <c r="M33" s="6"/>
      <c r="N33" s="1"/>
      <c r="O33" s="1"/>
      <c r="P33" s="1"/>
      <c r="Q33" s="1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1:68" s="4" customFormat="1" ht="30" customHeight="1" x14ac:dyDescent="0.3">
      <c r="A34" s="3"/>
      <c r="B34" s="1"/>
      <c r="C34" s="1"/>
      <c r="D34" s="1"/>
      <c r="E34" s="1"/>
      <c r="F34" s="1"/>
      <c r="G34" s="1"/>
      <c r="H34" s="6"/>
      <c r="I34" s="6"/>
      <c r="J34" s="1"/>
      <c r="K34" s="1"/>
      <c r="L34" s="1"/>
      <c r="M34" s="6"/>
      <c r="N34" s="1"/>
      <c r="O34" s="1"/>
      <c r="P34" s="1"/>
      <c r="Q34" s="1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1:68" s="4" customFormat="1" ht="30" customHeight="1" x14ac:dyDescent="0.3">
      <c r="A35" s="3"/>
      <c r="B35" s="1"/>
      <c r="C35" s="1"/>
      <c r="D35" s="1"/>
      <c r="E35" s="1"/>
      <c r="F35" s="1"/>
      <c r="G35" s="1"/>
      <c r="H35" s="6"/>
      <c r="I35" s="6"/>
      <c r="J35" s="1"/>
      <c r="K35" s="1"/>
      <c r="L35" s="1"/>
      <c r="M35" s="6"/>
      <c r="N35" s="1"/>
      <c r="O35" s="1"/>
      <c r="P35" s="1"/>
      <c r="Q35" s="1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1:68" s="4" customFormat="1" ht="30" customHeight="1" x14ac:dyDescent="0.3">
      <c r="A36" s="3"/>
      <c r="B36" s="1"/>
      <c r="C36" s="1"/>
      <c r="D36" s="1"/>
      <c r="E36" s="1"/>
      <c r="F36" s="1"/>
      <c r="G36" s="1"/>
      <c r="H36" s="6"/>
      <c r="I36" s="6"/>
      <c r="J36" s="1"/>
      <c r="K36" s="1"/>
      <c r="L36" s="1"/>
      <c r="M36" s="6"/>
      <c r="N36" s="1"/>
      <c r="O36" s="1"/>
      <c r="P36" s="1"/>
      <c r="Q36" s="1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1:68" s="4" customFormat="1" ht="30" customHeight="1" x14ac:dyDescent="0.3">
      <c r="A37" s="3"/>
      <c r="B37" s="1"/>
      <c r="C37" s="1"/>
      <c r="D37" s="1"/>
      <c r="E37" s="1"/>
      <c r="F37" s="1"/>
      <c r="G37" s="1"/>
      <c r="H37" s="6"/>
      <c r="I37" s="6"/>
      <c r="J37" s="1"/>
      <c r="K37" s="1"/>
      <c r="L37" s="1"/>
      <c r="M37" s="6"/>
      <c r="N37" s="1"/>
      <c r="O37" s="1"/>
      <c r="P37" s="1"/>
      <c r="Q37" s="1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1:68" s="4" customFormat="1" ht="30" customHeight="1" x14ac:dyDescent="0.3">
      <c r="A38" s="3"/>
      <c r="B38" s="1"/>
      <c r="C38" s="1"/>
      <c r="D38" s="1"/>
      <c r="E38" s="1"/>
      <c r="F38" s="1"/>
      <c r="G38" s="1"/>
      <c r="H38" s="6"/>
      <c r="I38" s="6"/>
      <c r="J38" s="1"/>
      <c r="K38" s="1"/>
      <c r="L38" s="1"/>
      <c r="M38" s="6"/>
      <c r="N38" s="1"/>
      <c r="O38" s="1"/>
      <c r="P38" s="1"/>
      <c r="Q38" s="1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1:68" s="4" customFormat="1" ht="30" customHeight="1" x14ac:dyDescent="0.3">
      <c r="A39" s="3"/>
      <c r="B39" s="1"/>
      <c r="C39" s="1"/>
      <c r="D39" s="1"/>
      <c r="E39" s="1"/>
      <c r="F39" s="1"/>
      <c r="G39" s="1"/>
      <c r="H39" s="6"/>
      <c r="I39" s="6"/>
      <c r="J39" s="1"/>
      <c r="K39" s="1"/>
      <c r="L39" s="1"/>
      <c r="M39" s="6"/>
      <c r="N39" s="1"/>
      <c r="O39" s="1"/>
      <c r="P39" s="1"/>
      <c r="Q39" s="1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1:68" s="4" customFormat="1" ht="30" customHeight="1" x14ac:dyDescent="0.3">
      <c r="A40" s="3"/>
      <c r="B40" s="1"/>
      <c r="C40" s="1"/>
      <c r="D40" s="1"/>
      <c r="E40" s="1"/>
      <c r="F40" s="1"/>
      <c r="G40" s="1"/>
      <c r="H40" s="6"/>
      <c r="I40" s="6"/>
      <c r="J40" s="1"/>
      <c r="K40" s="1"/>
      <c r="L40" s="1"/>
      <c r="M40" s="6"/>
      <c r="N40" s="1"/>
      <c r="O40" s="1"/>
      <c r="P40" s="1"/>
      <c r="Q40" s="1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1:68" s="4" customFormat="1" ht="30" customHeight="1" x14ac:dyDescent="0.3">
      <c r="A41" s="3"/>
      <c r="B41" s="1"/>
      <c r="C41" s="1"/>
      <c r="D41" s="1"/>
      <c r="E41" s="1"/>
      <c r="F41" s="1"/>
      <c r="G41" s="1"/>
      <c r="H41" s="6"/>
      <c r="I41" s="6"/>
      <c r="J41" s="1"/>
      <c r="K41" s="1"/>
      <c r="L41" s="1"/>
      <c r="M41" s="6"/>
      <c r="N41" s="1"/>
      <c r="O41" s="1"/>
      <c r="P41" s="1"/>
      <c r="Q41" s="1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1:68" s="5" customFormat="1" ht="30" customHeight="1" x14ac:dyDescent="0.3">
      <c r="A42" s="3"/>
      <c r="B42" s="1"/>
      <c r="C42" s="1"/>
      <c r="D42" s="1"/>
      <c r="E42" s="1"/>
      <c r="F42" s="1"/>
      <c r="G42" s="1"/>
      <c r="H42" s="6"/>
      <c r="I42" s="6"/>
      <c r="J42" s="1"/>
      <c r="K42" s="1"/>
      <c r="L42" s="1"/>
      <c r="M42" s="6"/>
      <c r="N42" s="1"/>
      <c r="O42" s="1"/>
      <c r="P42" s="1"/>
      <c r="Q42" s="1"/>
    </row>
    <row r="43" spans="1:68" s="4" customFormat="1" ht="30" customHeight="1" x14ac:dyDescent="0.3">
      <c r="A43" s="3"/>
      <c r="B43" s="1"/>
      <c r="C43" s="1"/>
      <c r="D43" s="1"/>
      <c r="E43" s="1"/>
      <c r="F43" s="1"/>
      <c r="G43" s="1"/>
      <c r="H43" s="6"/>
      <c r="I43" s="6"/>
      <c r="J43" s="1"/>
      <c r="K43" s="1"/>
      <c r="L43" s="1"/>
      <c r="M43" s="6"/>
      <c r="N43" s="1"/>
      <c r="O43" s="1"/>
      <c r="P43" s="1"/>
      <c r="Q43" s="1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1:68" s="4" customFormat="1" ht="30" customHeight="1" x14ac:dyDescent="0.3">
      <c r="A44" s="3"/>
      <c r="B44" s="1"/>
      <c r="C44" s="1"/>
      <c r="D44" s="1"/>
      <c r="E44" s="1"/>
      <c r="F44" s="1"/>
      <c r="G44" s="1"/>
      <c r="H44" s="6"/>
      <c r="I44" s="6"/>
      <c r="J44" s="1"/>
      <c r="K44" s="1"/>
      <c r="L44" s="1"/>
      <c r="M44" s="6"/>
      <c r="N44" s="1"/>
      <c r="O44" s="1"/>
      <c r="P44" s="1"/>
      <c r="Q44" s="1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1:68" s="4" customFormat="1" ht="30" customHeight="1" x14ac:dyDescent="0.3">
      <c r="A45" s="3"/>
      <c r="B45" s="1"/>
      <c r="C45" s="1"/>
      <c r="D45" s="1"/>
      <c r="E45" s="1"/>
      <c r="F45" s="1"/>
      <c r="G45" s="1"/>
      <c r="H45" s="6"/>
      <c r="I45" s="6"/>
      <c r="J45" s="1"/>
      <c r="K45" s="1"/>
      <c r="L45" s="1"/>
      <c r="M45" s="6"/>
      <c r="N45" s="1"/>
      <c r="O45" s="1"/>
      <c r="P45" s="1"/>
      <c r="Q45" s="1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1:68" s="4" customFormat="1" ht="30" customHeight="1" x14ac:dyDescent="0.3">
      <c r="A46" s="3"/>
      <c r="B46" s="1"/>
      <c r="C46" s="1"/>
      <c r="D46" s="1"/>
      <c r="E46" s="1"/>
      <c r="F46" s="1"/>
      <c r="G46" s="1"/>
      <c r="H46" s="6"/>
      <c r="I46" s="6"/>
      <c r="J46" s="1"/>
      <c r="K46" s="1"/>
      <c r="L46" s="1"/>
      <c r="M46" s="6"/>
      <c r="N46" s="1"/>
      <c r="O46" s="1"/>
      <c r="P46" s="1"/>
      <c r="Q46" s="1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1:68" s="4" customFormat="1" ht="30" customHeight="1" x14ac:dyDescent="0.3">
      <c r="A47" s="3"/>
      <c r="B47" s="1"/>
      <c r="C47" s="1"/>
      <c r="D47" s="1"/>
      <c r="E47" s="1"/>
      <c r="F47" s="1"/>
      <c r="G47" s="1"/>
      <c r="H47" s="6"/>
      <c r="I47" s="6"/>
      <c r="J47" s="1"/>
      <c r="K47" s="1"/>
      <c r="L47" s="1"/>
      <c r="M47" s="6"/>
      <c r="N47" s="1"/>
      <c r="O47" s="1"/>
      <c r="P47" s="1"/>
      <c r="Q47" s="1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1:68" ht="36" customHeight="1" x14ac:dyDescent="0.3"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18:68" ht="36" customHeight="1" x14ac:dyDescent="0.3"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18:68" ht="31.5" customHeight="1" x14ac:dyDescent="0.3"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18:68" ht="31.5" customHeight="1" x14ac:dyDescent="0.3"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18:68" ht="42.75" customHeight="1" x14ac:dyDescent="0.3"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18:68" ht="36.75" customHeight="1" x14ac:dyDescent="0.3"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18:68" ht="32.25" customHeight="1" x14ac:dyDescent="0.3"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18:68" ht="37.5" customHeight="1" x14ac:dyDescent="0.3"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18:68" ht="42.75" customHeight="1" x14ac:dyDescent="0.3"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18:68" ht="42.75" customHeight="1" x14ac:dyDescent="0.3"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18:68" ht="36" customHeight="1" x14ac:dyDescent="0.3"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18:68" ht="40.5" customHeight="1" x14ac:dyDescent="0.3"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18:68" ht="31.5" customHeight="1" x14ac:dyDescent="0.3"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18:68" ht="34.5" customHeight="1" x14ac:dyDescent="0.3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18:68" ht="36" customHeight="1" x14ac:dyDescent="0.3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18:68" ht="27.75" customHeight="1" x14ac:dyDescent="0.3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18:68" ht="32.25" customHeight="1" x14ac:dyDescent="0.3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18:108" ht="36" customHeight="1" x14ac:dyDescent="0.3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18:108" ht="27.75" customHeight="1" x14ac:dyDescent="0.3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18:108" ht="23.25" customHeight="1" x14ac:dyDescent="0.3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18:108" ht="26.25" customHeight="1" x14ac:dyDescent="0.3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18:108" ht="27.75" customHeight="1" x14ac:dyDescent="0.3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18:108" ht="30" customHeight="1" x14ac:dyDescent="0.3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18:108" ht="30.75" customHeight="1" x14ac:dyDescent="0.3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18:108" ht="29.25" customHeight="1" x14ac:dyDescent="0.3"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</row>
    <row r="73" spans="18:108" ht="30.75" customHeight="1" x14ac:dyDescent="0.3">
      <c r="R73" s="4"/>
      <c r="S73" s="4"/>
      <c r="T73" s="4"/>
      <c r="U73" s="4"/>
    </row>
    <row r="74" spans="18:108" ht="30" customHeight="1" x14ac:dyDescent="0.3"/>
    <row r="75" spans="18:108" ht="32.25" customHeight="1" x14ac:dyDescent="0.3"/>
    <row r="76" spans="18:108" ht="25.5" customHeight="1" x14ac:dyDescent="0.3"/>
    <row r="77" spans="18:108" ht="26.25" customHeight="1" x14ac:dyDescent="0.3"/>
    <row r="78" spans="18:108" ht="30" customHeight="1" x14ac:dyDescent="0.3"/>
    <row r="79" spans="18:108" ht="36" customHeight="1" x14ac:dyDescent="0.3"/>
    <row r="80" spans="18:108" ht="45" customHeight="1" x14ac:dyDescent="0.3"/>
    <row r="81" ht="50.25" customHeight="1" x14ac:dyDescent="0.3"/>
    <row r="82" ht="45" customHeight="1" x14ac:dyDescent="0.3"/>
    <row r="83" ht="45" customHeight="1" x14ac:dyDescent="0.3"/>
    <row r="84" ht="42.75" customHeight="1" x14ac:dyDescent="0.3"/>
    <row r="1048283" spans="5:5" x14ac:dyDescent="0.3">
      <c r="E1048283" s="24"/>
    </row>
  </sheetData>
  <autoFilter ref="A4:M6" xr:uid="{00000000-0009-0000-0000-000004000000}">
    <sortState xmlns:xlrd2="http://schemas.microsoft.com/office/spreadsheetml/2017/richdata2" ref="A7:P71">
      <sortCondition ref="A5:A71"/>
    </sortState>
  </autoFilter>
  <mergeCells count="10">
    <mergeCell ref="N3:N4"/>
    <mergeCell ref="O3:T3"/>
    <mergeCell ref="A1:L1"/>
    <mergeCell ref="A3:A4"/>
    <mergeCell ref="B3:B4"/>
    <mergeCell ref="C3:C4"/>
    <mergeCell ref="D3:D4"/>
    <mergeCell ref="E3:E4"/>
    <mergeCell ref="F3:F4"/>
    <mergeCell ref="G3:L3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전기자동차(승용차)</vt:lpstr>
      <vt:lpstr>전환지원금(승용차)</vt:lpstr>
      <vt:lpstr>전기자동차(화물차)</vt:lpstr>
      <vt:lpstr>전환지원금(화물차)</vt:lpstr>
      <vt:lpstr>전기자동차(승합차)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강원도청</dc:creator>
  <cp:lastModifiedBy>user</cp:lastModifiedBy>
  <cp:lastPrinted>2026-01-22T11:56:59Z</cp:lastPrinted>
  <dcterms:created xsi:type="dcterms:W3CDTF">2020-04-08T08:00:19Z</dcterms:created>
  <dcterms:modified xsi:type="dcterms:W3CDTF">2026-02-20T08:17:15Z</dcterms:modified>
</cp:coreProperties>
</file>